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H:\Dokumente\MVG Rundschreiben Neuwahlen 2024\"/>
    </mc:Choice>
  </mc:AlternateContent>
  <xr:revisionPtr revIDLastSave="0" documentId="8_{3231CD66-4CF6-4D33-94C6-B5F0095B40CC}" xr6:coauthVersionLast="47" xr6:coauthVersionMax="47" xr10:uidLastSave="{00000000-0000-0000-0000-000000000000}"/>
  <bookViews>
    <workbookView xWindow="-120" yWindow="-120" windowWidth="38640" windowHeight="21240" xr2:uid="{422A8A49-87FE-446A-BAA3-218EF092332C}"/>
  </bookViews>
  <sheets>
    <sheet name="MAV Wahlliste Bestellung" sheetId="1" r:id="rId1"/>
    <sheet name="Email Prüfung" sheetId="4" state="hidden" r:id="rId2"/>
  </sheets>
  <definedNames>
    <definedName name="_Hlk65591085" localSheetId="0">'MAV Wahlliste Bestellung'!#REF!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21" i="1" l="1"/>
  <c r="J6" i="4" l="1"/>
  <c r="F8" i="4" s="1"/>
  <c r="G8" i="4"/>
  <c r="G7" i="4"/>
  <c r="G4" i="4"/>
  <c r="G3" i="4"/>
  <c r="G6" i="4"/>
  <c r="G5" i="4"/>
  <c r="G2" i="4"/>
  <c r="A26" i="4" l="1" a="1"/>
  <c r="A26" i="4" s="1"/>
  <c r="A13" i="4" a="1"/>
  <c r="A13" i="4" s="1"/>
  <c r="AG39" i="1" l="1"/>
  <c r="AG38" i="1"/>
  <c r="AG36" i="1"/>
  <c r="AG35" i="1"/>
  <c r="X43" i="1"/>
  <c r="X46" i="1"/>
  <c r="X45" i="1"/>
  <c r="X44" i="1"/>
  <c r="AG31" i="1"/>
  <c r="AG32" i="1"/>
  <c r="AG20" i="1"/>
  <c r="I3" i="4" s="1"/>
  <c r="AG23" i="1"/>
  <c r="AG21" i="1"/>
  <c r="AG25" i="1"/>
  <c r="AD49" i="1" l="1"/>
  <c r="AG30" i="1"/>
  <c r="I4" i="4" s="1"/>
  <c r="A20" i="4" l="1"/>
  <c r="A19" i="4"/>
  <c r="A18" i="4"/>
  <c r="A25" i="4"/>
  <c r="A24" i="4"/>
  <c r="A23" i="4"/>
  <c r="A22" i="4"/>
  <c r="A21" i="4"/>
  <c r="A17" i="4"/>
  <c r="A12" i="4"/>
  <c r="A11" i="4"/>
  <c r="A10" i="4"/>
  <c r="A9" i="4"/>
  <c r="A8" i="4"/>
  <c r="A7" i="4"/>
  <c r="A6" i="4"/>
  <c r="A5" i="4"/>
  <c r="A4" i="4"/>
  <c r="AG16" i="1" l="1" a="1"/>
  <c r="AG16" i="1" s="1"/>
  <c r="AG10" i="1" a="1"/>
  <c r="AG10" i="1" s="1"/>
  <c r="AG9" i="1" l="1"/>
  <c r="V15" i="1"/>
  <c r="V9" i="1"/>
  <c r="I49" i="1" l="1"/>
  <c r="G49" i="1"/>
  <c r="I2" i="4"/>
  <c r="O49" i="1"/>
  <c r="F7" i="4"/>
  <c r="F4" i="4"/>
  <c r="F5" i="4"/>
  <c r="F2" i="4"/>
  <c r="F6" i="4"/>
  <c r="F3" i="4"/>
  <c r="I12" i="4" l="1"/>
  <c r="J9" i="4" s="1"/>
  <c r="J10" i="4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Milkereit, Bernhard</author>
  </authors>
  <commentList>
    <comment ref="H2" authorId="0" shapeId="0" xr:uid="{5A22756F-6A00-4BAC-B70A-24C7E5E06F2F}">
      <text>
        <r>
          <rPr>
            <sz val="9"/>
            <color indexed="81"/>
            <rFont val="Segoe UI"/>
            <family val="2"/>
          </rPr>
          <t>Hinweise und Hilfetext werden hier angezeigt</t>
        </r>
      </text>
    </comment>
    <comment ref="U3" authorId="0" shapeId="0" xr:uid="{8F2F0E1B-8C5B-44B6-B0D4-F7B86D232E43}">
      <text>
        <r>
          <rPr>
            <sz val="9"/>
            <color indexed="81"/>
            <rFont val="Segoe UI"/>
            <family val="2"/>
          </rPr>
          <t>Die Dateneingabe muss 
abgeschlossen sein 
(mit Eingabetaste oder
durch den Wechsel in 
ein anderes Feld)</t>
        </r>
      </text>
    </comment>
    <comment ref="D21" authorId="0" shapeId="0" xr:uid="{6E5AC959-C770-4952-974A-A6223B255EE7}">
      <text>
        <r>
          <rPr>
            <u/>
            <sz val="9"/>
            <color indexed="81"/>
            <rFont val="Segoe UI"/>
            <family val="2"/>
          </rPr>
          <t>folgende Daten werden geliefert:</t>
        </r>
        <r>
          <rPr>
            <sz val="9"/>
            <color indexed="81"/>
            <rFont val="Segoe UI"/>
            <family val="2"/>
          </rPr>
          <t xml:space="preserve">
</t>
        </r>
        <r>
          <rPr>
            <b/>
            <sz val="9"/>
            <color indexed="81"/>
            <rFont val="Segoe UI"/>
            <family val="2"/>
          </rPr>
          <t>Arb.geberNr.</t>
        </r>
        <r>
          <rPr>
            <sz val="9"/>
            <color indexed="81"/>
            <rFont val="Segoe UI"/>
            <family val="2"/>
          </rPr>
          <t xml:space="preserve"> | </t>
        </r>
        <r>
          <rPr>
            <b/>
            <sz val="9"/>
            <color indexed="81"/>
            <rFont val="Segoe UI"/>
            <family val="2"/>
          </rPr>
          <t>Nachname</t>
        </r>
        <r>
          <rPr>
            <sz val="9"/>
            <color indexed="81"/>
            <rFont val="Segoe UI"/>
            <family val="2"/>
          </rPr>
          <t xml:space="preserve"> | </t>
        </r>
        <r>
          <rPr>
            <b/>
            <sz val="9"/>
            <color indexed="81"/>
            <rFont val="Segoe UI"/>
            <family val="2"/>
          </rPr>
          <t>Vorname</t>
        </r>
        <r>
          <rPr>
            <sz val="9"/>
            <color indexed="81"/>
            <rFont val="Segoe UI"/>
            <family val="2"/>
          </rPr>
          <t xml:space="preserve"> | </t>
        </r>
        <r>
          <rPr>
            <b/>
            <sz val="9"/>
            <color indexed="81"/>
            <rFont val="Segoe UI"/>
            <family val="2"/>
          </rPr>
          <t>Straße</t>
        </r>
        <r>
          <rPr>
            <sz val="9"/>
            <color indexed="81"/>
            <rFont val="Segoe UI"/>
            <family val="2"/>
          </rPr>
          <t xml:space="preserve"> | </t>
        </r>
        <r>
          <rPr>
            <b/>
            <sz val="9"/>
            <color indexed="81"/>
            <rFont val="Segoe UI"/>
            <family val="2"/>
          </rPr>
          <t>HausNr.</t>
        </r>
        <r>
          <rPr>
            <sz val="9"/>
            <color indexed="81"/>
            <rFont val="Segoe UI"/>
            <family val="2"/>
          </rPr>
          <t xml:space="preserve"> | </t>
        </r>
        <r>
          <rPr>
            <b/>
            <sz val="9"/>
            <color indexed="81"/>
            <rFont val="Segoe UI"/>
            <family val="2"/>
          </rPr>
          <t>PLZ</t>
        </r>
        <r>
          <rPr>
            <sz val="9"/>
            <color indexed="81"/>
            <rFont val="Segoe UI"/>
            <family val="2"/>
          </rPr>
          <t xml:space="preserve"> | </t>
        </r>
        <r>
          <rPr>
            <b/>
            <sz val="9"/>
            <color indexed="81"/>
            <rFont val="Segoe UI"/>
            <family val="2"/>
          </rPr>
          <t>Ort</t>
        </r>
        <r>
          <rPr>
            <sz val="9"/>
            <color indexed="81"/>
            <rFont val="Segoe UI"/>
            <family val="2"/>
          </rPr>
          <t xml:space="preserve"> | </t>
        </r>
        <r>
          <rPr>
            <b/>
            <sz val="9"/>
            <color indexed="81"/>
            <rFont val="Segoe UI"/>
            <family val="2"/>
          </rPr>
          <t>PersNr.</t>
        </r>
        <r>
          <rPr>
            <sz val="9"/>
            <color indexed="81"/>
            <rFont val="Segoe UI"/>
            <family val="2"/>
          </rPr>
          <t xml:space="preserve"> | 
Geb.Datum | Besch.Umf. | Eintritt | Austritt | Arb.gebername | DSt-Nr | Schlüssel | 
Schlüsselbez. | Wegfall Schwerbehinderung | Grad in % | Anrechnung Nichtbehindert | 
Bez Anrechnung Nichtbehinderte | Ausweis gilt ab | Ausweis gilt bis | Unterbrechungsbeginn | 
Unterbrechungsende | Beginn Altersteilzeit | Beginn Freistellung | Ende Altersteilzeig | 
Versandnummer | Bez Versandnummer</t>
        </r>
      </text>
    </comment>
    <comment ref="D23" authorId="0" shapeId="0" xr:uid="{7485CAA0-7449-4C44-8DA5-8C06EDCB097A}">
      <text>
        <r>
          <rPr>
            <b/>
            <sz val="9"/>
            <color indexed="81"/>
            <rFont val="Segoe UI"/>
            <family val="2"/>
          </rPr>
          <t xml:space="preserve">Hinweis, Etiketten werden nicht mitgeliefert.
</t>
        </r>
        <r>
          <rPr>
            <u/>
            <sz val="9"/>
            <color indexed="81"/>
            <rFont val="Segoe UI"/>
            <family val="2"/>
          </rPr>
          <t xml:space="preserve">Beispiele für druckbare Etiketten:
</t>
        </r>
        <r>
          <rPr>
            <sz val="9"/>
            <color indexed="81"/>
            <rFont val="Segoe UI"/>
            <family val="2"/>
          </rPr>
          <t xml:space="preserve">- HERMA Universaletiketten 4450 Weiß DIN A4 70 x 32 mm 100 Blatt à 27 Etiketten
</t>
        </r>
        <r>
          <rPr>
            <u/>
            <sz val="9"/>
            <color indexed="81"/>
            <rFont val="Segoe UI"/>
            <family val="2"/>
          </rPr>
          <t>oder</t>
        </r>
        <r>
          <rPr>
            <sz val="9"/>
            <color indexed="81"/>
            <rFont val="Segoe UI"/>
            <family val="2"/>
          </rPr>
          <t xml:space="preserve">
- Avery Zweckform 3479 Universal-Etiketten, 70 x 32 mm, weiss, 27 Stk/Blatt</t>
        </r>
      </text>
    </comment>
    <comment ref="D25" authorId="0" shapeId="0" xr:uid="{4D503197-50DA-44BF-A1C8-941F8F582244}">
      <text>
        <r>
          <rPr>
            <u/>
            <sz val="9"/>
            <color indexed="81"/>
            <rFont val="Segoe UI"/>
            <family val="2"/>
          </rPr>
          <t>folgenden Daten werden geliefert:</t>
        </r>
        <r>
          <rPr>
            <sz val="9"/>
            <color indexed="81"/>
            <rFont val="Segoe UI"/>
            <family val="2"/>
          </rPr>
          <t xml:space="preserve">
</t>
        </r>
        <r>
          <rPr>
            <b/>
            <sz val="9"/>
            <color indexed="81"/>
            <rFont val="Segoe UI"/>
            <family val="2"/>
          </rPr>
          <t>arbeitgeber</t>
        </r>
        <r>
          <rPr>
            <sz val="9"/>
            <color indexed="81"/>
            <rFont val="Segoe UI"/>
            <family val="2"/>
          </rPr>
          <t xml:space="preserve"> | </t>
        </r>
        <r>
          <rPr>
            <b/>
            <sz val="9"/>
            <color indexed="81"/>
            <rFont val="Segoe UI"/>
            <family val="2"/>
          </rPr>
          <t>nachname</t>
        </r>
        <r>
          <rPr>
            <sz val="9"/>
            <color indexed="81"/>
            <rFont val="Segoe UI"/>
            <family val="2"/>
          </rPr>
          <t xml:space="preserve"> | </t>
        </r>
        <r>
          <rPr>
            <b/>
            <sz val="9"/>
            <color indexed="81"/>
            <rFont val="Segoe UI"/>
            <family val="2"/>
          </rPr>
          <t>vorname</t>
        </r>
        <r>
          <rPr>
            <sz val="9"/>
            <color indexed="81"/>
            <rFont val="Segoe UI"/>
            <family val="2"/>
          </rPr>
          <t xml:space="preserve"> | </t>
        </r>
        <r>
          <rPr>
            <b/>
            <sz val="9"/>
            <color indexed="81"/>
            <rFont val="Segoe UI"/>
            <family val="2"/>
          </rPr>
          <t>straße</t>
        </r>
        <r>
          <rPr>
            <sz val="9"/>
            <color indexed="81"/>
            <rFont val="Segoe UI"/>
            <family val="2"/>
          </rPr>
          <t xml:space="preserve"> | </t>
        </r>
        <r>
          <rPr>
            <b/>
            <sz val="9"/>
            <color indexed="81"/>
            <rFont val="Segoe UI"/>
            <family val="2"/>
          </rPr>
          <t>HSN</t>
        </r>
        <r>
          <rPr>
            <sz val="9"/>
            <color indexed="81"/>
            <rFont val="Segoe UI"/>
            <family val="2"/>
          </rPr>
          <t xml:space="preserve"> | </t>
        </r>
        <r>
          <rPr>
            <b/>
            <sz val="9"/>
            <color indexed="81"/>
            <rFont val="Segoe UI"/>
            <family val="2"/>
          </rPr>
          <t>postleitzahl</t>
        </r>
        <r>
          <rPr>
            <sz val="9"/>
            <color indexed="81"/>
            <rFont val="Segoe UI"/>
            <family val="2"/>
          </rPr>
          <t xml:space="preserve"> | </t>
        </r>
        <r>
          <rPr>
            <b/>
            <sz val="9"/>
            <color indexed="81"/>
            <rFont val="Segoe UI"/>
            <family val="2"/>
          </rPr>
          <t>ort</t>
        </r>
        <r>
          <rPr>
            <sz val="9"/>
            <color indexed="81"/>
            <rFont val="Segoe UI"/>
            <family val="2"/>
          </rPr>
          <t xml:space="preserve"> | </t>
        </r>
        <r>
          <rPr>
            <b/>
            <sz val="9"/>
            <color indexed="81"/>
            <rFont val="Segoe UI"/>
            <family val="2"/>
          </rPr>
          <t>persnr.</t>
        </r>
        <r>
          <rPr>
            <sz val="9"/>
            <color indexed="81"/>
            <rFont val="Segoe UI"/>
            <family val="2"/>
          </rPr>
          <t xml:space="preserve"> | 
geb-datum | beschäftigungsumfang | st eintritt | austritt | arbeitgebername | 
stellenbesetzung endet am | stellenbezeichnung</t>
        </r>
      </text>
    </comment>
    <comment ref="B49" authorId="0" shapeId="0" xr:uid="{8CEDEFB1-BDC6-4F49-986F-24958A458ECA}">
      <text>
        <r>
          <rPr>
            <sz val="9"/>
            <color indexed="81"/>
            <rFont val="Segoe UI"/>
            <family val="2"/>
          </rPr>
          <t>es wird eine Plausibilitätsprüfung durchgeführt.
Bitte klären Sie etwaige Abweichungen 
bevor der Antrag weitergeleitet wird.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<sst xmlns="http://schemas.openxmlformats.org/spreadsheetml/2006/main" count="133" uniqueCount="94">
  <si>
    <t>Minimallänge Gesamt</t>
  </si>
  <si>
    <t>Maximallänge Gesamt</t>
  </si>
  <si>
    <t>@-Zeichen enthalten</t>
  </si>
  <si>
    <t>@-Zeichen nicht an erster oder letzter Stelle</t>
  </si>
  <si>
    <t>Prüfungen</t>
  </si>
  <si>
    <t>Kein Punkt an erster oder letzter Stelle</t>
  </si>
  <si>
    <t>Ergebnis</t>
  </si>
  <si>
    <t>Formel</t>
  </si>
  <si>
    <t>ABCDEFGHIJKLMNOPQRSTUVWXYZabcdefghijklmnopqrstuvwxyz0123456789.!#$%&amp;'*+-/=?^_`{|}~@</t>
  </si>
  <si>
    <t>=LÄNGE(B1)&lt;=254</t>
  </si>
  <si>
    <t>=ISTZAHL(FINDEN("@";B1))</t>
  </si>
  <si>
    <t>=UND(LINKS(B1;1)&lt;&gt;"@";RECHTS(B1;1)&lt;&gt;"@")</t>
  </si>
  <si>
    <t>=UND(LINKS(B1;1)&lt;&gt;".";RECHTS(B1;1)&lt;&gt;".")</t>
  </si>
  <si>
    <t>=ISTZAHL(FINDEN(".";B1;FINDEN("@";B1)+2))</t>
  </si>
  <si>
    <t>=UND(FINDEN("@";B1)&gt;1)</t>
  </si>
  <si>
    <t>=UND(FINDEN("@";B1)&lt;=65)</t>
  </si>
  <si>
    <t>=LÄNGE(B1)-FINDEN(ZEICHEN(8);WECHSELN(B1;".";ZEICHEN(8);LÄNGE(B1)-LÄNGE(WECHSELN(B1;".";""))))&gt;=2</t>
  </si>
  <si>
    <t>=WENN(ISTZAHL(SUMMENPRODUKT(SUCHEN(TEIL(B1;ZEILE(1:254);1);A3;1)));WAHR;FALSCH)</t>
  </si>
  <si>
    <t>=LÄNGE(B1)&gt;=10</t>
  </si>
  <si>
    <t>Fehler:</t>
  </si>
  <si>
    <t>Min.länge der TopLevel-Domain (z.B.: .de)</t>
  </si>
  <si>
    <t>Max.länge Lokalteil</t>
  </si>
  <si>
    <t>Min.länge Lokalteil</t>
  </si>
  <si>
    <t>Punkt nach @ (und nicht direkt nach @)</t>
  </si>
  <si>
    <t>Nur gültige Zeichen (z.B. keine Leerzeichen)</t>
  </si>
  <si>
    <t>Formularprüfung:</t>
  </si>
  <si>
    <t>A)  Kontaktdaten</t>
  </si>
  <si>
    <t>Name Besteller*in (Nachname, Vorname):</t>
  </si>
  <si>
    <t xml:space="preserve">Rechnungsadresse: </t>
  </si>
  <si>
    <t>E-Mail-Adresse Besteller*in:</t>
  </si>
  <si>
    <t>E-Mail-Adresse für Rechnung:</t>
  </si>
  <si>
    <t>[5001]</t>
  </si>
  <si>
    <t>Mehrpreis für die Zufügung zentral angestellter Personalfälle (z.B. Religionspäd.) bei Kirchenbezirks-MAV 15,00 €</t>
  </si>
  <si>
    <t>[5003]</t>
  </si>
  <si>
    <t>B)  Format</t>
  </si>
  <si>
    <t>C) Wahlbereich</t>
  </si>
  <si>
    <t>von</t>
  </si>
  <si>
    <t>bis</t>
  </si>
  <si>
    <t>Für folgende Personen (z.B. Sekretariat Schuldekan) bitte ich um Berücksichtigung in der Wahlliste:</t>
  </si>
  <si>
    <t>Funktion</t>
  </si>
  <si>
    <t>Nachname</t>
  </si>
  <si>
    <t>Vorname</t>
  </si>
  <si>
    <t>Kosten:</t>
  </si>
  <si>
    <r>
      <t xml:space="preserve">und/oder folgende </t>
    </r>
    <r>
      <rPr>
        <b/>
        <sz val="10"/>
        <color theme="1"/>
        <rFont val="Arial Narrow"/>
        <family val="2"/>
      </rPr>
      <t>Dienststellennummern</t>
    </r>
    <r>
      <rPr>
        <sz val="10"/>
        <color theme="1"/>
        <rFont val="Arial Narrow"/>
        <family val="2"/>
      </rPr>
      <t xml:space="preserve"> (einzeln):</t>
    </r>
  </si>
  <si>
    <r>
      <t xml:space="preserve">und/oder folgende </t>
    </r>
    <r>
      <rPr>
        <b/>
        <sz val="10"/>
        <color theme="1"/>
        <rFont val="Arial Narrow"/>
        <family val="2"/>
      </rPr>
      <t>Arbeitgebernummern</t>
    </r>
    <r>
      <rPr>
        <sz val="10"/>
        <color theme="1"/>
        <rFont val="Arial Narrow"/>
        <family val="2"/>
      </rPr>
      <t xml:space="preserve"> (einzeln):</t>
    </r>
  </si>
  <si>
    <r>
      <t xml:space="preserve">Ich bitte um Unterlagen für die folgenden </t>
    </r>
    <r>
      <rPr>
        <b/>
        <sz val="10"/>
        <color theme="1"/>
        <rFont val="Arial Narrow"/>
        <family val="2"/>
      </rPr>
      <t>Arbeitgebernummern</t>
    </r>
    <r>
      <rPr>
        <sz val="10"/>
        <color theme="1"/>
        <rFont val="Arial Narrow"/>
        <family val="2"/>
      </rPr>
      <t>:</t>
    </r>
  </si>
  <si>
    <t>grün</t>
  </si>
  <si>
    <r>
      <rPr>
        <b/>
        <i/>
        <sz val="10"/>
        <color rgb="FF990099"/>
        <rFont val="Arial Narrow"/>
        <family val="2"/>
      </rPr>
      <t>HINWEIS:</t>
    </r>
    <r>
      <rPr>
        <i/>
        <sz val="10"/>
        <color rgb="FF990099"/>
        <rFont val="Arial Narrow"/>
        <family val="2"/>
      </rPr>
      <t xml:space="preserve"> Die relevanten Arbeitgebernummern für Ihre MAV Wahl erhalten Sie im Bedarfsfall bei der zuständigen Personalabteilung</t>
    </r>
  </si>
  <si>
    <t xml:space="preserve">Liste als Excel-Datei zu 25 € </t>
  </si>
  <si>
    <t>Bestellung von Unterlagen für eine MAV Wahl</t>
  </si>
  <si>
    <t>Auswahlmenü</t>
  </si>
  <si>
    <t>Dateneingabe</t>
  </si>
  <si>
    <t xml:space="preserve">       anklicken</t>
  </si>
  <si>
    <r>
      <rPr>
        <b/>
        <i/>
        <sz val="10"/>
        <color theme="0"/>
        <rFont val="Arial Narrow"/>
        <family val="2"/>
      </rPr>
      <t>Hinweise</t>
    </r>
    <r>
      <rPr>
        <i/>
        <sz val="10"/>
        <color theme="0"/>
        <rFont val="Arial Narrow"/>
        <family val="2"/>
      </rPr>
      <t xml:space="preserve"> gibt's in Bereichen mit einer roten Ecke</t>
    </r>
  </si>
  <si>
    <t xml:space="preserve">(mit der Maus darüber fahren) </t>
  </si>
  <si>
    <r>
      <rPr>
        <b/>
        <i/>
        <sz val="10"/>
        <color theme="0"/>
        <rFont val="Arial Narrow"/>
        <family val="2"/>
      </rPr>
      <t>Datenfelder ausgefüllt?</t>
    </r>
    <r>
      <rPr>
        <i/>
        <sz val="10"/>
        <color theme="0"/>
        <rFont val="Arial Narrow"/>
        <family val="2"/>
      </rPr>
      <t xml:space="preserve"> die Hintergrundfarbe wechselt auf &gt;</t>
    </r>
  </si>
  <si>
    <t>und der nächste Bereich wird angezeigt</t>
  </si>
  <si>
    <r>
      <t xml:space="preserve">Unterstützung?: </t>
    </r>
    <r>
      <rPr>
        <b/>
        <i/>
        <sz val="10"/>
        <color rgb="FFFFFF00"/>
        <rFont val="Arial Narrow"/>
        <family val="2"/>
      </rPr>
      <t>pewe.support@elk-wue.de / 0711 2149 113</t>
    </r>
  </si>
  <si>
    <t xml:space="preserve">Eingabearten: </t>
  </si>
  <si>
    <r>
      <t xml:space="preserve">Drucken </t>
    </r>
    <r>
      <rPr>
        <i/>
        <sz val="10"/>
        <color rgb="FFFFFF00"/>
        <rFont val="Arial Narrow"/>
        <family val="2"/>
      </rPr>
      <t>bzw.</t>
    </r>
    <r>
      <rPr>
        <b/>
        <i/>
        <sz val="10"/>
        <color rgb="FFFFFF00"/>
        <rFont val="Arial Narrow"/>
        <family val="2"/>
      </rPr>
      <t xml:space="preserve"> Unterschreiben - nicht notwendig</t>
    </r>
  </si>
  <si>
    <t>Bestelldatum:</t>
  </si>
  <si>
    <t>Status</t>
  </si>
  <si>
    <t>% bei 
Abmeldung</t>
  </si>
  <si>
    <t>Gewichtung
pro Status</t>
  </si>
  <si>
    <t>Statusbereich</t>
  </si>
  <si>
    <t>Gewichtung</t>
  </si>
  <si>
    <t>2) Kontaktdaten</t>
  </si>
  <si>
    <t>Summe: Status</t>
  </si>
  <si>
    <t>Deckel</t>
  </si>
  <si>
    <t>Füllstand</t>
  </si>
  <si>
    <t>Leer</t>
  </si>
  <si>
    <t>Boden</t>
  </si>
  <si>
    <t>5) Format</t>
  </si>
  <si>
    <t>8) OE</t>
  </si>
  <si>
    <t>2</t>
  </si>
  <si>
    <t>5</t>
  </si>
  <si>
    <t>8</t>
  </si>
  <si>
    <t>25</t>
  </si>
  <si>
    <t>28</t>
  </si>
  <si>
    <t>58</t>
  </si>
  <si>
    <t>258</t>
  </si>
  <si>
    <r>
      <t xml:space="preserve">Liste als Excel-Datei </t>
    </r>
    <r>
      <rPr>
        <b/>
        <sz val="10"/>
        <color theme="1"/>
        <rFont val="Arial Narrow"/>
        <family val="2"/>
      </rPr>
      <t>und</t>
    </r>
    <r>
      <rPr>
        <sz val="10"/>
        <color theme="1"/>
        <rFont val="Arial Narrow"/>
        <family val="2"/>
      </rPr>
      <t xml:space="preserve"> als druckbare PDF-Datei zu 45 € (</t>
    </r>
    <r>
      <rPr>
        <i/>
        <sz val="10"/>
        <color theme="1"/>
        <rFont val="Arial Narrow"/>
        <family val="2"/>
      </rPr>
      <t>im Format: 27 Etiketten pro A4 Blatt, 70 x 32 mm, Größe siehe Hinweis</t>
    </r>
    <r>
      <rPr>
        <sz val="10"/>
        <color theme="1"/>
        <rFont val="Arial Narrow"/>
        <family val="2"/>
      </rPr>
      <t>)</t>
    </r>
  </si>
  <si>
    <t>(1 von 3)</t>
  </si>
  <si>
    <t>(3 von 3)</t>
  </si>
  <si>
    <t>(2 von 3)</t>
  </si>
  <si>
    <t>[5002]</t>
  </si>
  <si>
    <t>Wer erhält die Rechnung:</t>
  </si>
  <si>
    <t>Diakonieverband [10256]</t>
  </si>
  <si>
    <t>Kirchenbezirk [10239]</t>
  </si>
  <si>
    <t>Kirchengemeinde [10240]</t>
  </si>
  <si>
    <t>bitte auswählen</t>
  </si>
  <si>
    <t>Vers 11.10.2023</t>
  </si>
  <si>
    <t>Auswahl: wer erhält die Rechnung</t>
  </si>
  <si>
    <r>
      <rPr>
        <b/>
        <i/>
        <sz val="10"/>
        <color rgb="FF990099"/>
        <rFont val="Arial Narrow"/>
        <family val="2"/>
      </rPr>
      <t xml:space="preserve">Hinweise: </t>
    </r>
    <r>
      <rPr>
        <i/>
        <sz val="10"/>
        <color rgb="FF990099"/>
        <rFont val="Arial Narrow"/>
        <family val="2"/>
      </rPr>
      <t xml:space="preserve">Grundlage für die Listen sind die Daten des zuletzt abgerechneten Monats. 
Personen, die der Dienstellenleitung zuzuzählen sind, oder aus anderen Gründen nicht wahlberechtigt sind, 
</t>
    </r>
    <r>
      <rPr>
        <b/>
        <i/>
        <sz val="10"/>
        <color rgb="FF990099"/>
        <rFont val="Arial Narrow"/>
        <family val="2"/>
      </rPr>
      <t xml:space="preserve">sind vom Besteller vor Verwendung als Wählerverzeichnis selbst zu entfernen. 
Bestellung: </t>
    </r>
    <r>
      <rPr>
        <i/>
        <sz val="10"/>
        <color rgb="FF990099"/>
        <rFont val="Arial Narrow"/>
        <family val="2"/>
      </rPr>
      <t xml:space="preserve">Bitte senden Sie diese Excel Datei an: </t>
    </r>
    <r>
      <rPr>
        <b/>
        <i/>
        <sz val="10"/>
        <color rgb="FF990099"/>
        <rFont val="Arial Narrow"/>
        <family val="2"/>
      </rPr>
      <t>pewe.support@elk-wue.de</t>
    </r>
    <r>
      <rPr>
        <i/>
        <sz val="10"/>
        <color rgb="FF990099"/>
        <rFont val="Arial Narrow"/>
        <family val="2"/>
      </rPr>
      <t xml:space="preserve">
</t>
    </r>
    <r>
      <rPr>
        <b/>
        <i/>
        <sz val="10"/>
        <color rgb="FF990099"/>
        <rFont val="Arial Narrow"/>
        <family val="2"/>
      </rPr>
      <t>Betreff</t>
    </r>
    <r>
      <rPr>
        <i/>
        <sz val="10"/>
        <color rgb="FF990099"/>
        <rFont val="Arial Narrow"/>
        <family val="2"/>
      </rPr>
      <t>: Bestellung MAV-Liste "Wahlbezirk Name"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</si>
</sst>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€&quot;_-;\-* #,##0.00\ &quot;€&quot;_-;_-* &quot;-&quot;??\ &quot;€&quot;_-;_-@_-"/>
    <numFmt numFmtId="164" formatCode="0000"/>
    <numFmt numFmtId="165" formatCode="00000"/>
  </numFmts>
  <fonts count="47" x14ac:knownFonts="1"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u/>
      <sz val="11"/>
      <color theme="10"/>
      <name val="Calibri"/>
      <family val="2"/>
      <scheme val="minor"/>
    </font>
    <font>
      <i/>
      <sz val="9"/>
      <color theme="1"/>
      <name val="Calibri"/>
      <family val="2"/>
      <scheme val="minor"/>
    </font>
    <font>
      <sz val="10"/>
      <color theme="1"/>
      <name val="Arial Narrow"/>
      <family val="2"/>
    </font>
    <font>
      <b/>
      <sz val="14"/>
      <color theme="1"/>
      <name val="Arial Narrow"/>
      <family val="2"/>
    </font>
    <font>
      <b/>
      <u/>
      <sz val="14"/>
      <color theme="1"/>
      <name val="Arial Narrow"/>
      <family val="2"/>
    </font>
    <font>
      <sz val="10"/>
      <color rgb="FFFF0000"/>
      <name val="Arial Narrow"/>
      <family val="2"/>
    </font>
    <font>
      <sz val="9"/>
      <color indexed="81"/>
      <name val="Segoe UI"/>
      <family val="2"/>
    </font>
    <font>
      <sz val="10"/>
      <color theme="0"/>
      <name val="Arial Narrow"/>
      <family val="2"/>
    </font>
    <font>
      <sz val="10"/>
      <color theme="4" tint="-0.249977111117893"/>
      <name val="Arial Narrow"/>
      <family val="2"/>
    </font>
    <font>
      <b/>
      <sz val="10"/>
      <color theme="1"/>
      <name val="Arial Narrow"/>
      <family val="2"/>
    </font>
    <font>
      <b/>
      <u/>
      <sz val="10"/>
      <color theme="1"/>
      <name val="Arial Narrow"/>
      <family val="2"/>
    </font>
    <font>
      <sz val="10"/>
      <color theme="0" tint="-0.14999847407452621"/>
      <name val="Arial Narrow"/>
      <family val="2"/>
    </font>
    <font>
      <sz val="9"/>
      <color rgb="FFFF0000"/>
      <name val="Arial Narrow"/>
      <family val="2"/>
    </font>
    <font>
      <i/>
      <sz val="10"/>
      <color rgb="FFA42C93"/>
      <name val="Arial Narrow"/>
      <family val="2"/>
    </font>
    <font>
      <i/>
      <sz val="10"/>
      <color rgb="FF990099"/>
      <name val="Arial Narrow"/>
      <family val="2"/>
    </font>
    <font>
      <b/>
      <i/>
      <sz val="10"/>
      <color rgb="FF990099"/>
      <name val="Arial Narrow"/>
      <family val="2"/>
    </font>
    <font>
      <sz val="11"/>
      <color theme="1"/>
      <name val="Calibri"/>
      <family val="2"/>
      <scheme val="minor"/>
    </font>
    <font>
      <u/>
      <sz val="10"/>
      <color theme="1"/>
      <name val="Arial Narrow"/>
      <family val="2"/>
    </font>
    <font>
      <b/>
      <sz val="9"/>
      <color indexed="81"/>
      <name val="Segoe UI"/>
      <family val="2"/>
    </font>
    <font>
      <u/>
      <sz val="9"/>
      <color indexed="81"/>
      <name val="Segoe UI"/>
      <family val="2"/>
    </font>
    <font>
      <b/>
      <i/>
      <sz val="10"/>
      <name val="Arial Narrow"/>
      <family val="2"/>
    </font>
    <font>
      <i/>
      <u/>
      <sz val="10"/>
      <color rgb="FF990099"/>
      <name val="Arial Narrow"/>
      <family val="2"/>
    </font>
    <font>
      <sz val="8"/>
      <color theme="1"/>
      <name val="Arial Narrow"/>
      <family val="2"/>
    </font>
    <font>
      <u/>
      <sz val="10"/>
      <color theme="10"/>
      <name val="Arial Narrow"/>
      <family val="2"/>
    </font>
    <font>
      <sz val="9"/>
      <color rgb="FFFFFFCC"/>
      <name val="Arial Narrow"/>
      <family val="2"/>
    </font>
    <font>
      <sz val="10"/>
      <color rgb="FFFFFFCC"/>
      <name val="Arial Narrow"/>
      <family val="2"/>
    </font>
    <font>
      <sz val="8"/>
      <color rgb="FFFFFFCC"/>
      <name val="Arial Narrow"/>
      <family val="2"/>
    </font>
    <font>
      <i/>
      <sz val="10"/>
      <color theme="0"/>
      <name val="Arial Narrow"/>
      <family val="2"/>
    </font>
    <font>
      <b/>
      <i/>
      <sz val="10"/>
      <color theme="0"/>
      <name val="Arial Narrow"/>
      <family val="2"/>
    </font>
    <font>
      <i/>
      <sz val="10"/>
      <color rgb="FFFFFF00"/>
      <name val="Arial Narrow"/>
      <family val="2"/>
    </font>
    <font>
      <b/>
      <i/>
      <sz val="10"/>
      <color rgb="FFFFFF00"/>
      <name val="Arial Narrow"/>
      <family val="2"/>
    </font>
    <font>
      <sz val="11"/>
      <color rgb="FFFFFF00"/>
      <name val="Arial Narrow"/>
      <family val="2"/>
    </font>
    <font>
      <u/>
      <sz val="9"/>
      <name val="Arial Narrow"/>
      <family val="2"/>
    </font>
    <font>
      <sz val="11"/>
      <name val="Arial Narrow"/>
      <family val="2"/>
    </font>
    <font>
      <b/>
      <sz val="11"/>
      <name val="Arial Narrow"/>
      <family val="2"/>
    </font>
    <font>
      <sz val="6"/>
      <color rgb="FFFFFFCC"/>
      <name val="Arial Narrow"/>
      <family val="2"/>
    </font>
    <font>
      <i/>
      <sz val="10"/>
      <color theme="1"/>
      <name val="Arial Narrow"/>
      <family val="2"/>
    </font>
    <font>
      <sz val="10"/>
      <color rgb="FF00B050"/>
      <name val="Arial Narrow"/>
      <family val="2"/>
    </font>
    <font>
      <b/>
      <sz val="10"/>
      <color rgb="FF00B050"/>
      <name val="Wingdings"/>
      <charset val="2"/>
    </font>
    <font>
      <sz val="8"/>
      <color theme="0" tint="-0.499984740745262"/>
      <name val="Arial Narrow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sz val="10"/>
      <color theme="1"/>
      <name val="Arial"/>
      <family val="2"/>
    </font>
    <font>
      <b/>
      <u/>
      <sz val="11"/>
      <color theme="1"/>
      <name val="Arial Narrow"/>
      <family val="2"/>
    </font>
    <font>
      <i/>
      <sz val="8"/>
      <color theme="0" tint="-0.499984740745262"/>
      <name val="Arial Narrow"/>
      <family val="2"/>
    </font>
  </fonts>
  <fills count="11">
    <fill>
      <patternFill patternType="none"/>
    </fill>
    <fill>
      <patternFill patternType="gray125"/>
    </fill>
    <fill>
      <patternFill patternType="solid">
        <fgColor rgb="FFCCECFF"/>
        <bgColor indexed="64"/>
      </patternFill>
    </fill>
    <fill>
      <patternFill patternType="solid">
        <fgColor rgb="FFFFEDE1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D7CBF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364D00"/>
        <bgColor indexed="64"/>
      </patternFill>
    </fill>
    <fill>
      <patternFill patternType="solid">
        <fgColor rgb="FFE4FFD9"/>
        <bgColor indexed="64"/>
      </patternFill>
    </fill>
    <fill>
      <patternFill patternType="solid">
        <fgColor theme="0"/>
        <bgColor indexed="64"/>
      </patternFill>
    </fill>
  </fills>
  <borders count="4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rgb="FF364D00"/>
      </left>
      <right style="thin">
        <color rgb="FF364D00"/>
      </right>
      <top style="thin">
        <color rgb="FF364D00"/>
      </top>
      <bottom style="thin">
        <color rgb="FF364D00"/>
      </bottom>
      <diagonal/>
    </border>
    <border>
      <left/>
      <right style="thin">
        <color rgb="FF803418"/>
      </right>
      <top/>
      <bottom/>
      <diagonal/>
    </border>
    <border>
      <left style="thin">
        <color rgb="FF803418"/>
      </left>
      <right/>
      <top/>
      <bottom/>
      <diagonal/>
    </border>
    <border>
      <left style="thin">
        <color rgb="FF803418"/>
      </left>
      <right style="thin">
        <color rgb="FF803418"/>
      </right>
      <top/>
      <bottom/>
      <diagonal/>
    </border>
    <border>
      <left/>
      <right style="thin">
        <color rgb="FF364D00"/>
      </right>
      <top style="thin">
        <color rgb="FF364D00"/>
      </top>
      <bottom style="thin">
        <color rgb="FF364D00"/>
      </bottom>
      <diagonal/>
    </border>
    <border>
      <left style="thin">
        <color rgb="FF364D00"/>
      </left>
      <right style="thin">
        <color rgb="FF364D00"/>
      </right>
      <top style="thin">
        <color rgb="FF364D00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E4FFD9"/>
      </left>
      <right/>
      <top style="medium">
        <color rgb="FFE4FFD9"/>
      </top>
      <bottom/>
      <diagonal/>
    </border>
    <border>
      <left/>
      <right/>
      <top style="medium">
        <color rgb="FFE4FFD9"/>
      </top>
      <bottom/>
      <diagonal/>
    </border>
    <border>
      <left/>
      <right style="medium">
        <color rgb="FFE4FFD9"/>
      </right>
      <top style="medium">
        <color rgb="FFE4FFD9"/>
      </top>
      <bottom/>
      <diagonal/>
    </border>
    <border>
      <left style="medium">
        <color rgb="FFE4FFD9"/>
      </left>
      <right/>
      <top/>
      <bottom style="medium">
        <color rgb="FFE4FFD9"/>
      </bottom>
      <diagonal/>
    </border>
    <border>
      <left/>
      <right/>
      <top/>
      <bottom style="medium">
        <color rgb="FFE4FFD9"/>
      </bottom>
      <diagonal/>
    </border>
    <border>
      <left/>
      <right style="medium">
        <color rgb="FFE4FFD9"/>
      </right>
      <top/>
      <bottom style="medium">
        <color rgb="FFE4FFD9"/>
      </bottom>
      <diagonal/>
    </border>
    <border>
      <left style="medium">
        <color theme="9" tint="-0.499984740745262"/>
      </left>
      <right/>
      <top style="medium">
        <color theme="9" tint="-0.499984740745262"/>
      </top>
      <bottom/>
      <diagonal/>
    </border>
    <border>
      <left/>
      <right/>
      <top style="medium">
        <color theme="9" tint="-0.499984740745262"/>
      </top>
      <bottom/>
      <diagonal/>
    </border>
    <border>
      <left/>
      <right style="medium">
        <color theme="9" tint="-0.499984740745262"/>
      </right>
      <top style="medium">
        <color theme="9" tint="-0.499984740745262"/>
      </top>
      <bottom/>
      <diagonal/>
    </border>
    <border>
      <left style="medium">
        <color theme="9" tint="-0.499984740745262"/>
      </left>
      <right/>
      <top/>
      <bottom style="medium">
        <color theme="9" tint="-0.499984740745262"/>
      </bottom>
      <diagonal/>
    </border>
    <border>
      <left/>
      <right/>
      <top/>
      <bottom style="medium">
        <color theme="9" tint="-0.499984740745262"/>
      </bottom>
      <diagonal/>
    </border>
    <border>
      <left/>
      <right style="medium">
        <color theme="9" tint="-0.499984740745262"/>
      </right>
      <top/>
      <bottom style="medium">
        <color theme="9" tint="-0.499984740745262"/>
      </bottom>
      <diagonal/>
    </border>
    <border>
      <left style="thin">
        <color theme="0"/>
      </left>
      <right style="medium">
        <color theme="9" tint="-0.499984740745262"/>
      </right>
      <top style="thin">
        <color theme="0"/>
      </top>
      <bottom style="thin">
        <color theme="0"/>
      </bottom>
      <diagonal/>
    </border>
    <border>
      <left/>
      <right style="thin">
        <color rgb="FF364D00"/>
      </right>
      <top style="thin">
        <color rgb="FF364D00"/>
      </top>
      <bottom/>
      <diagonal/>
    </border>
  </borders>
  <cellStyleXfs count="3">
    <xf numFmtId="0" fontId="0" fillId="0" borderId="0"/>
    <xf numFmtId="0" fontId="2" fillId="0" borderId="0" applyNumberFormat="0" applyFill="0" applyBorder="0" applyAlignment="0" applyProtection="0"/>
    <xf numFmtId="44" fontId="18" fillId="0" borderId="0" applyFont="0" applyFill="0" applyBorder="0" applyAlignment="0" applyProtection="0"/>
  </cellStyleXfs>
  <cellXfs count="169">
    <xf numFmtId="0" fontId="0" fillId="0" borderId="0" xfId="0"/>
    <xf numFmtId="0" fontId="1" fillId="0" borderId="11" xfId="0" applyFont="1" applyBorder="1" applyProtection="1"/>
    <xf numFmtId="0" fontId="1" fillId="0" borderId="0" xfId="0" applyFont="1" applyProtection="1"/>
    <xf numFmtId="0" fontId="4" fillId="0" borderId="12" xfId="0" applyFont="1" applyBorder="1" applyProtection="1"/>
    <xf numFmtId="0" fontId="4" fillId="0" borderId="11" xfId="0" applyFont="1" applyBorder="1" applyProtection="1"/>
    <xf numFmtId="0" fontId="4" fillId="0" borderId="0" xfId="0" applyFont="1" applyProtection="1"/>
    <xf numFmtId="0" fontId="12" fillId="0" borderId="11" xfId="0" applyFont="1" applyBorder="1" applyAlignment="1" applyProtection="1">
      <alignment horizontal="left" vertical="center"/>
    </xf>
    <xf numFmtId="0" fontId="9" fillId="0" borderId="11" xfId="0" applyFont="1" applyBorder="1" applyProtection="1"/>
    <xf numFmtId="0" fontId="13" fillId="0" borderId="11" xfId="0" applyFont="1" applyBorder="1" applyProtection="1"/>
    <xf numFmtId="0" fontId="4" fillId="0" borderId="0" xfId="0" applyFont="1" applyFill="1" applyProtection="1"/>
    <xf numFmtId="0" fontId="12" fillId="0" borderId="0" xfId="0" applyFont="1" applyAlignment="1" applyProtection="1">
      <alignment horizontal="left" vertical="center"/>
    </xf>
    <xf numFmtId="0" fontId="7" fillId="0" borderId="0" xfId="0" applyFont="1" applyProtection="1"/>
    <xf numFmtId="0" fontId="7" fillId="0" borderId="0" xfId="0" applyFont="1" applyFill="1" applyProtection="1"/>
    <xf numFmtId="0" fontId="0" fillId="0" borderId="0" xfId="0" applyProtection="1">
      <protection locked="0"/>
    </xf>
    <xf numFmtId="0" fontId="0" fillId="0" borderId="0" xfId="0" applyAlignment="1" applyProtection="1">
      <alignment horizontal="left" vertical="center"/>
    </xf>
    <xf numFmtId="0" fontId="0" fillId="0" borderId="0" xfId="0" applyProtection="1"/>
    <xf numFmtId="0" fontId="0" fillId="0" borderId="0" xfId="0" applyAlignment="1" applyProtection="1">
      <alignment vertical="center"/>
    </xf>
    <xf numFmtId="0" fontId="14" fillId="0" borderId="0" xfId="0" applyFont="1" applyProtection="1"/>
    <xf numFmtId="0" fontId="16" fillId="0" borderId="11" xfId="0" applyFont="1" applyBorder="1" applyProtection="1"/>
    <xf numFmtId="0" fontId="16" fillId="0" borderId="0" xfId="0" applyFont="1" applyProtection="1"/>
    <xf numFmtId="0" fontId="12" fillId="0" borderId="0" xfId="0" applyFont="1" applyProtection="1"/>
    <xf numFmtId="0" fontId="1" fillId="0" borderId="11" xfId="0" applyFont="1" applyBorder="1"/>
    <xf numFmtId="0" fontId="1" fillId="0" borderId="0" xfId="0" applyFont="1" applyAlignment="1">
      <alignment horizontal="left" indent="1"/>
    </xf>
    <xf numFmtId="0" fontId="1" fillId="0" borderId="0" xfId="0" applyFont="1" applyAlignment="1">
      <alignment horizontal="left" vertical="center" indent="1"/>
    </xf>
    <xf numFmtId="0" fontId="1" fillId="0" borderId="13" xfId="0" applyFont="1" applyBorder="1" applyAlignment="1">
      <alignment horizontal="left" vertical="center" indent="1"/>
    </xf>
    <xf numFmtId="0" fontId="23" fillId="0" borderId="11" xfId="0" applyFont="1" applyBorder="1" applyAlignment="1">
      <alignment horizontal="left" vertical="center" indent="2"/>
    </xf>
    <xf numFmtId="0" fontId="1" fillId="0" borderId="14" xfId="0" applyFont="1" applyBorder="1"/>
    <xf numFmtId="0" fontId="10" fillId="5" borderId="0" xfId="0" applyFont="1" applyFill="1" applyBorder="1" applyAlignment="1" applyProtection="1">
      <alignment vertical="center"/>
      <protection locked="0"/>
    </xf>
    <xf numFmtId="0" fontId="4" fillId="7" borderId="0" xfId="0" applyFont="1" applyFill="1" applyProtection="1"/>
    <xf numFmtId="0" fontId="4" fillId="7" borderId="0" xfId="0" applyFont="1" applyFill="1" applyAlignment="1" applyProtection="1"/>
    <xf numFmtId="0" fontId="26" fillId="7" borderId="0" xfId="0" applyFont="1" applyFill="1" applyProtection="1"/>
    <xf numFmtId="0" fontId="26" fillId="7" borderId="1" xfId="0" applyFont="1" applyFill="1" applyBorder="1" applyProtection="1"/>
    <xf numFmtId="0" fontId="4" fillId="7" borderId="0" xfId="0" applyFont="1" applyFill="1" applyBorder="1" applyAlignment="1" applyProtection="1">
      <alignment horizontal="left"/>
    </xf>
    <xf numFmtId="0" fontId="4" fillId="7" borderId="0" xfId="0" applyFont="1" applyFill="1" applyAlignment="1" applyProtection="1">
      <alignment horizontal="left"/>
    </xf>
    <xf numFmtId="0" fontId="28" fillId="7" borderId="0" xfId="0" applyFont="1" applyFill="1" applyAlignment="1" applyProtection="1">
      <alignment horizontal="right"/>
    </xf>
    <xf numFmtId="0" fontId="4" fillId="7" borderId="0" xfId="0" applyFont="1" applyFill="1" applyAlignment="1" applyProtection="1">
      <alignment horizontal="right"/>
    </xf>
    <xf numFmtId="0" fontId="27" fillId="7" borderId="0" xfId="0" quotePrefix="1" applyFont="1" applyFill="1" applyAlignment="1" applyProtection="1">
      <alignment horizontal="right"/>
    </xf>
    <xf numFmtId="0" fontId="4" fillId="7" borderId="0" xfId="0" applyFont="1" applyFill="1" applyAlignment="1">
      <alignment horizontal="left" indent="1"/>
    </xf>
    <xf numFmtId="0" fontId="4" fillId="7" borderId="0" xfId="0" applyFont="1" applyFill="1" applyAlignment="1"/>
    <xf numFmtId="0" fontId="15" fillId="7" borderId="0" xfId="0" applyFont="1" applyFill="1" applyProtection="1"/>
    <xf numFmtId="0" fontId="4" fillId="7" borderId="0" xfId="0" applyFont="1" applyFill="1" applyBorder="1" applyProtection="1"/>
    <xf numFmtId="0" fontId="4" fillId="7" borderId="0" xfId="0" applyFont="1" applyFill="1" applyAlignment="1" applyProtection="1">
      <alignment horizontal="left" indent="1"/>
    </xf>
    <xf numFmtId="0" fontId="16" fillId="7" borderId="0" xfId="0" applyFont="1" applyFill="1" applyProtection="1"/>
    <xf numFmtId="0" fontId="27" fillId="7" borderId="0" xfId="0" applyFont="1" applyFill="1" applyAlignment="1" applyProtection="1">
      <alignment horizontal="right"/>
    </xf>
    <xf numFmtId="0" fontId="4" fillId="7" borderId="0" xfId="0" applyFont="1" applyFill="1" applyAlignment="1" applyProtection="1">
      <alignment vertical="center"/>
    </xf>
    <xf numFmtId="0" fontId="19" fillId="7" borderId="0" xfId="0" applyFont="1" applyFill="1" applyProtection="1"/>
    <xf numFmtId="0" fontId="5" fillId="0" borderId="12" xfId="0" applyFont="1" applyBorder="1" applyAlignment="1" applyProtection="1">
      <alignment vertical="center"/>
    </xf>
    <xf numFmtId="0" fontId="1" fillId="0" borderId="12" xfId="0" applyFont="1" applyBorder="1" applyProtection="1"/>
    <xf numFmtId="0" fontId="1" fillId="0" borderId="15" xfId="0" applyFont="1" applyBorder="1" applyAlignment="1">
      <alignment horizontal="left" vertical="center" indent="1"/>
    </xf>
    <xf numFmtId="0" fontId="1" fillId="0" borderId="13" xfId="0" applyFont="1" applyBorder="1"/>
    <xf numFmtId="0" fontId="1" fillId="0" borderId="13" xfId="0" applyFont="1" applyBorder="1" applyProtection="1"/>
    <xf numFmtId="0" fontId="31" fillId="8" borderId="16" xfId="0" applyFont="1" applyFill="1" applyBorder="1" applyAlignment="1">
      <alignment horizontal="left" vertical="center" indent="1"/>
    </xf>
    <xf numFmtId="0" fontId="29" fillId="8" borderId="16" xfId="0" applyFont="1" applyFill="1" applyBorder="1" applyAlignment="1">
      <alignment vertical="center"/>
    </xf>
    <xf numFmtId="0" fontId="33" fillId="8" borderId="16" xfId="0" applyFont="1" applyFill="1" applyBorder="1"/>
    <xf numFmtId="0" fontId="1" fillId="0" borderId="0" xfId="0" applyFont="1"/>
    <xf numFmtId="0" fontId="29" fillId="8" borderId="16" xfId="0" applyFont="1" applyFill="1" applyBorder="1" applyAlignment="1">
      <alignment horizontal="left" vertical="center"/>
    </xf>
    <xf numFmtId="0" fontId="33" fillId="8" borderId="16" xfId="0" applyFont="1" applyFill="1" applyBorder="1" applyAlignment="1">
      <alignment horizontal="left" indent="1"/>
    </xf>
    <xf numFmtId="0" fontId="33" fillId="8" borderId="16" xfId="0" applyFont="1" applyFill="1" applyBorder="1" applyAlignment="1">
      <alignment horizontal="left" vertical="center" indent="1"/>
    </xf>
    <xf numFmtId="0" fontId="29" fillId="8" borderId="16" xfId="0" applyFont="1" applyFill="1" applyBorder="1" applyAlignment="1">
      <alignment horizontal="left" vertical="center" indent="1"/>
    </xf>
    <xf numFmtId="0" fontId="30" fillId="8" borderId="16" xfId="0" applyFont="1" applyFill="1" applyBorder="1" applyAlignment="1">
      <alignment horizontal="left" vertical="center"/>
    </xf>
    <xf numFmtId="0" fontId="32" fillId="8" borderId="16" xfId="0" applyFont="1" applyFill="1" applyBorder="1" applyAlignment="1">
      <alignment horizontal="left" vertical="center"/>
    </xf>
    <xf numFmtId="0" fontId="31" fillId="8" borderId="20" xfId="0" applyFont="1" applyFill="1" applyBorder="1" applyAlignment="1">
      <alignment horizontal="left" vertical="center" indent="1"/>
    </xf>
    <xf numFmtId="0" fontId="31" fillId="8" borderId="21" xfId="0" applyFont="1" applyFill="1" applyBorder="1" applyAlignment="1">
      <alignment horizontal="left" vertical="center" indent="1"/>
    </xf>
    <xf numFmtId="0" fontId="6" fillId="0" borderId="15" xfId="0" applyFont="1" applyBorder="1" applyAlignment="1">
      <alignment vertical="center"/>
    </xf>
    <xf numFmtId="0" fontId="1" fillId="0" borderId="15" xfId="0" applyFont="1" applyBorder="1"/>
    <xf numFmtId="0" fontId="4" fillId="0" borderId="33" xfId="0" applyFont="1" applyBorder="1" applyAlignment="1" applyProtection="1">
      <alignment vertical="top" wrapText="1"/>
    </xf>
    <xf numFmtId="0" fontId="4" fillId="0" borderId="35" xfId="0" applyFont="1" applyBorder="1" applyAlignment="1" applyProtection="1">
      <alignment vertical="top" wrapText="1"/>
    </xf>
    <xf numFmtId="0" fontId="4" fillId="0" borderId="36" xfId="0" applyFont="1" applyBorder="1" applyAlignment="1" applyProtection="1">
      <alignment vertical="top" wrapText="1"/>
    </xf>
    <xf numFmtId="0" fontId="37" fillId="7" borderId="0" xfId="0" applyFont="1" applyFill="1" applyAlignment="1" applyProtection="1">
      <alignment horizontal="right"/>
    </xf>
    <xf numFmtId="0" fontId="7" fillId="7" borderId="0" xfId="0" applyFont="1" applyFill="1" applyProtection="1"/>
    <xf numFmtId="0" fontId="39" fillId="0" borderId="0" xfId="0" applyFont="1" applyProtection="1"/>
    <xf numFmtId="0" fontId="40" fillId="0" borderId="0" xfId="0" applyFont="1" applyProtection="1"/>
    <xf numFmtId="0" fontId="31" fillId="10" borderId="39" xfId="0" applyFont="1" applyFill="1" applyBorder="1" applyAlignment="1">
      <alignment horizontal="left" vertical="center" indent="1"/>
    </xf>
    <xf numFmtId="0" fontId="31" fillId="10" borderId="40" xfId="0" applyFont="1" applyFill="1" applyBorder="1" applyAlignment="1">
      <alignment horizontal="left" vertical="center" indent="1"/>
    </xf>
    <xf numFmtId="0" fontId="31" fillId="10" borderId="41" xfId="0" applyFont="1" applyFill="1" applyBorder="1" applyAlignment="1">
      <alignment horizontal="left" vertical="center" indent="1"/>
    </xf>
    <xf numFmtId="0" fontId="31" fillId="10" borderId="42" xfId="0" applyFont="1" applyFill="1" applyBorder="1" applyAlignment="1">
      <alignment horizontal="left" vertical="center" indent="1"/>
    </xf>
    <xf numFmtId="0" fontId="31" fillId="10" borderId="43" xfId="0" applyFont="1" applyFill="1" applyBorder="1" applyAlignment="1">
      <alignment horizontal="left" vertical="center" indent="1"/>
    </xf>
    <xf numFmtId="0" fontId="31" fillId="10" borderId="44" xfId="0" applyFont="1" applyFill="1" applyBorder="1" applyAlignment="1">
      <alignment horizontal="left" vertical="center" indent="1"/>
    </xf>
    <xf numFmtId="0" fontId="31" fillId="8" borderId="46" xfId="0" applyFont="1" applyFill="1" applyBorder="1" applyAlignment="1">
      <alignment horizontal="left" vertical="center" indent="1"/>
    </xf>
    <xf numFmtId="0" fontId="1" fillId="0" borderId="45" xfId="0" applyFont="1" applyBorder="1"/>
    <xf numFmtId="0" fontId="41" fillId="0" borderId="0" xfId="0" applyFont="1" applyAlignment="1" applyProtection="1">
      <alignment horizontal="right"/>
    </xf>
    <xf numFmtId="0" fontId="42" fillId="0" borderId="0" xfId="0" applyFont="1" applyProtection="1"/>
    <xf numFmtId="0" fontId="42" fillId="0" borderId="1" xfId="0" applyFont="1" applyBorder="1" applyAlignment="1" applyProtection="1">
      <alignment horizontal="center"/>
    </xf>
    <xf numFmtId="0" fontId="42" fillId="0" borderId="1" xfId="0" applyFont="1" applyBorder="1" applyProtection="1"/>
    <xf numFmtId="0" fontId="43" fillId="0" borderId="0" xfId="0" quotePrefix="1" applyFont="1" applyAlignment="1" applyProtection="1">
      <alignment vertical="center"/>
    </xf>
    <xf numFmtId="0" fontId="43" fillId="0" borderId="0" xfId="0" applyFont="1" applyAlignment="1" applyProtection="1">
      <alignment vertical="center"/>
    </xf>
    <xf numFmtId="0" fontId="42" fillId="0" borderId="0" xfId="0" applyFont="1" applyAlignment="1" applyProtection="1">
      <alignment horizontal="left" vertical="center"/>
    </xf>
    <xf numFmtId="0" fontId="42" fillId="0" borderId="0" xfId="0" applyFont="1" applyAlignment="1" applyProtection="1">
      <alignment horizontal="center" vertical="center"/>
    </xf>
    <xf numFmtId="0" fontId="42" fillId="0" borderId="0" xfId="0" applyFont="1" applyBorder="1" applyProtection="1"/>
    <xf numFmtId="0" fontId="42" fillId="0" borderId="0" xfId="0" applyFont="1" applyFill="1" applyProtection="1"/>
    <xf numFmtId="0" fontId="43" fillId="0" borderId="0" xfId="0" applyFont="1" applyFill="1" applyProtection="1"/>
    <xf numFmtId="0" fontId="44" fillId="0" borderId="0" xfId="0" applyFont="1" applyAlignment="1" applyProtection="1">
      <alignment vertical="center"/>
    </xf>
    <xf numFmtId="0" fontId="44" fillId="0" borderId="0" xfId="0" quotePrefix="1" applyFont="1" applyAlignment="1" applyProtection="1">
      <alignment vertical="center"/>
    </xf>
    <xf numFmtId="0" fontId="44" fillId="0" borderId="0" xfId="0" quotePrefix="1" applyFont="1" applyFill="1" applyProtection="1"/>
    <xf numFmtId="0" fontId="44" fillId="0" borderId="0" xfId="0" applyFont="1" applyFill="1" applyProtection="1"/>
    <xf numFmtId="0" fontId="44" fillId="0" borderId="0" xfId="0" applyFont="1" applyProtection="1"/>
    <xf numFmtId="0" fontId="1" fillId="2" borderId="0" xfId="0" applyFont="1" applyFill="1" applyProtection="1"/>
    <xf numFmtId="0" fontId="45" fillId="0" borderId="0" xfId="0" applyFont="1" applyProtection="1"/>
    <xf numFmtId="0" fontId="16" fillId="0" borderId="34" xfId="0" applyFont="1" applyBorder="1" applyAlignment="1" applyProtection="1">
      <alignment vertical="top" wrapText="1"/>
    </xf>
    <xf numFmtId="0" fontId="34" fillId="0" borderId="22" xfId="0" applyFont="1" applyBorder="1" applyAlignment="1" applyProtection="1">
      <alignment vertical="top" wrapText="1"/>
    </xf>
    <xf numFmtId="0" fontId="34" fillId="0" borderId="23" xfId="0" applyFont="1" applyBorder="1" applyAlignment="1" applyProtection="1">
      <alignment vertical="top" wrapText="1"/>
    </xf>
    <xf numFmtId="0" fontId="34" fillId="0" borderId="24" xfId="0" applyFont="1" applyBorder="1" applyAlignment="1" applyProtection="1">
      <alignment vertical="top" wrapText="1"/>
    </xf>
    <xf numFmtId="1" fontId="35" fillId="0" borderId="25" xfId="0" quotePrefix="1" applyNumberFormat="1" applyFont="1" applyBorder="1" applyAlignment="1" applyProtection="1">
      <alignment horizontal="center"/>
    </xf>
    <xf numFmtId="1" fontId="35" fillId="0" borderId="0" xfId="0" applyNumberFormat="1" applyFont="1" applyBorder="1" applyAlignment="1" applyProtection="1">
      <alignment horizontal="center"/>
    </xf>
    <xf numFmtId="1" fontId="35" fillId="0" borderId="26" xfId="0" applyNumberFormat="1" applyFont="1" applyBorder="1" applyAlignment="1" applyProtection="1">
      <alignment horizontal="center"/>
    </xf>
    <xf numFmtId="1" fontId="35" fillId="0" borderId="25" xfId="0" applyNumberFormat="1" applyFont="1" applyBorder="1" applyAlignment="1" applyProtection="1">
      <alignment horizontal="left"/>
    </xf>
    <xf numFmtId="1" fontId="35" fillId="0" borderId="29" xfId="0" applyNumberFormat="1" applyFont="1" applyBorder="1" applyAlignment="1" applyProtection="1">
      <alignment horizontal="left"/>
    </xf>
    <xf numFmtId="1" fontId="35" fillId="0" borderId="27" xfId="0" applyNumberFormat="1" applyFont="1" applyBorder="1" applyAlignment="1" applyProtection="1">
      <alignment horizontal="center"/>
    </xf>
    <xf numFmtId="1" fontId="35" fillId="0" borderId="28" xfId="0" applyNumberFormat="1" applyFont="1" applyBorder="1" applyAlignment="1" applyProtection="1">
      <alignment horizontal="center"/>
    </xf>
    <xf numFmtId="1" fontId="35" fillId="0" borderId="30" xfId="0" applyNumberFormat="1" applyFont="1" applyBorder="1" applyAlignment="1" applyProtection="1">
      <alignment horizontal="left"/>
    </xf>
    <xf numFmtId="1" fontId="35" fillId="0" borderId="31" xfId="0" applyNumberFormat="1" applyFont="1" applyBorder="1" applyAlignment="1" applyProtection="1">
      <alignment horizontal="center"/>
    </xf>
    <xf numFmtId="1" fontId="35" fillId="0" borderId="32" xfId="0" applyNumberFormat="1" applyFont="1" applyBorder="1" applyAlignment="1" applyProtection="1">
      <alignment horizontal="center"/>
    </xf>
    <xf numFmtId="1" fontId="35" fillId="0" borderId="29" xfId="0" quotePrefix="1" applyNumberFormat="1" applyFont="1" applyBorder="1" applyAlignment="1" applyProtection="1">
      <alignment horizontal="center"/>
    </xf>
    <xf numFmtId="1" fontId="35" fillId="0" borderId="0" xfId="0" applyNumberFormat="1" applyFont="1" applyAlignment="1" applyProtection="1">
      <alignment horizontal="center"/>
    </xf>
    <xf numFmtId="0" fontId="35" fillId="0" borderId="22" xfId="0" applyFont="1" applyBorder="1" applyProtection="1"/>
    <xf numFmtId="0" fontId="35" fillId="0" borderId="24" xfId="0" applyFont="1" applyBorder="1" applyProtection="1"/>
    <xf numFmtId="1" fontId="35" fillId="0" borderId="23" xfId="0" quotePrefix="1" applyNumberFormat="1" applyFont="1" applyBorder="1" applyAlignment="1" applyProtection="1">
      <alignment horizontal="center"/>
    </xf>
    <xf numFmtId="1" fontId="35" fillId="0" borderId="23" xfId="0" applyNumberFormat="1" applyFont="1" applyBorder="1" applyAlignment="1" applyProtection="1">
      <alignment horizontal="center"/>
    </xf>
    <xf numFmtId="1" fontId="35" fillId="0" borderId="26" xfId="0" applyNumberFormat="1" applyFont="1" applyBorder="1" applyAlignment="1" applyProtection="1">
      <alignment horizontal="left"/>
    </xf>
    <xf numFmtId="0" fontId="35" fillId="0" borderId="25" xfId="0" applyFont="1" applyBorder="1" applyProtection="1"/>
    <xf numFmtId="1" fontId="35" fillId="0" borderId="26" xfId="0" applyNumberFormat="1" applyFont="1" applyBorder="1" applyProtection="1"/>
    <xf numFmtId="0" fontId="35" fillId="0" borderId="26" xfId="0" applyFont="1" applyBorder="1" applyProtection="1"/>
    <xf numFmtId="0" fontId="36" fillId="0" borderId="29" xfId="0" applyFont="1" applyBorder="1" applyProtection="1"/>
    <xf numFmtId="0" fontId="35" fillId="0" borderId="28" xfId="0" applyFont="1" applyBorder="1" applyProtection="1"/>
    <xf numFmtId="0" fontId="29" fillId="8" borderId="16" xfId="0" applyFont="1" applyFill="1" applyBorder="1" applyAlignment="1">
      <alignment horizontal="left" vertical="center"/>
    </xf>
    <xf numFmtId="0" fontId="22" fillId="9" borderId="17" xfId="0" applyFont="1" applyFill="1" applyBorder="1" applyAlignment="1">
      <alignment horizontal="center" vertical="center"/>
    </xf>
    <xf numFmtId="0" fontId="22" fillId="9" borderId="18" xfId="0" applyFont="1" applyFill="1" applyBorder="1" applyAlignment="1">
      <alignment horizontal="center" vertical="center"/>
    </xf>
    <xf numFmtId="0" fontId="10" fillId="2" borderId="17" xfId="0" applyFont="1" applyFill="1" applyBorder="1" applyAlignment="1">
      <alignment horizontal="center" vertical="center"/>
    </xf>
    <xf numFmtId="0" fontId="10" fillId="2" borderId="19" xfId="0" applyFont="1" applyFill="1" applyBorder="1" applyAlignment="1">
      <alignment horizontal="center" vertical="center"/>
    </xf>
    <xf numFmtId="0" fontId="10" fillId="2" borderId="18" xfId="0" applyFont="1" applyFill="1" applyBorder="1" applyAlignment="1">
      <alignment horizontal="center" vertical="center"/>
    </xf>
    <xf numFmtId="0" fontId="10" fillId="3" borderId="17" xfId="0" applyFont="1" applyFill="1" applyBorder="1" applyAlignment="1">
      <alignment horizontal="center" vertical="center"/>
    </xf>
    <xf numFmtId="0" fontId="10" fillId="4" borderId="19" xfId="0" applyFont="1" applyFill="1" applyBorder="1" applyAlignment="1">
      <alignment horizontal="center" vertical="center"/>
    </xf>
    <xf numFmtId="0" fontId="10" fillId="4" borderId="18" xfId="0" applyFont="1" applyFill="1" applyBorder="1" applyAlignment="1">
      <alignment horizontal="center" vertical="center"/>
    </xf>
    <xf numFmtId="0" fontId="10" fillId="5" borderId="17" xfId="0" applyFont="1" applyFill="1" applyBorder="1" applyAlignment="1">
      <alignment horizontal="center" vertical="center"/>
    </xf>
    <xf numFmtId="0" fontId="10" fillId="5" borderId="19" xfId="0" applyFont="1" applyFill="1" applyBorder="1" applyAlignment="1">
      <alignment horizontal="center" vertical="center"/>
    </xf>
    <xf numFmtId="0" fontId="10" fillId="5" borderId="18" xfId="0" applyFont="1" applyFill="1" applyBorder="1" applyAlignment="1">
      <alignment horizontal="center" vertical="center"/>
    </xf>
    <xf numFmtId="14" fontId="10" fillId="3" borderId="3" xfId="0" applyNumberFormat="1" applyFont="1" applyFill="1" applyBorder="1" applyAlignment="1" applyProtection="1">
      <alignment horizontal="center" vertical="center"/>
      <protection locked="0"/>
    </xf>
    <xf numFmtId="14" fontId="10" fillId="3" borderId="4" xfId="0" applyNumberFormat="1" applyFont="1" applyFill="1" applyBorder="1" applyAlignment="1" applyProtection="1">
      <alignment horizontal="center" vertical="center"/>
      <protection locked="0"/>
    </xf>
    <xf numFmtId="14" fontId="10" fillId="3" borderId="5" xfId="0" applyNumberFormat="1" applyFont="1" applyFill="1" applyBorder="1" applyAlignment="1" applyProtection="1">
      <alignment horizontal="center" vertical="center"/>
      <protection locked="0"/>
    </xf>
    <xf numFmtId="0" fontId="10" fillId="6" borderId="6" xfId="0" applyFont="1" applyFill="1" applyBorder="1" applyAlignment="1" applyProtection="1">
      <alignment horizontal="left" vertical="top" wrapText="1"/>
      <protection locked="0"/>
    </xf>
    <xf numFmtId="0" fontId="10" fillId="6" borderId="7" xfId="0" applyFont="1" applyFill="1" applyBorder="1" applyAlignment="1" applyProtection="1">
      <alignment horizontal="left" vertical="top" wrapText="1"/>
      <protection locked="0"/>
    </xf>
    <xf numFmtId="0" fontId="10" fillId="6" borderId="8" xfId="0" applyFont="1" applyFill="1" applyBorder="1" applyAlignment="1" applyProtection="1">
      <alignment horizontal="left" vertical="top" wrapText="1"/>
      <protection locked="0"/>
    </xf>
    <xf numFmtId="0" fontId="10" fillId="6" borderId="9" xfId="0" applyFont="1" applyFill="1" applyBorder="1" applyAlignment="1" applyProtection="1">
      <alignment horizontal="left" vertical="top" wrapText="1"/>
      <protection locked="0"/>
    </xf>
    <xf numFmtId="0" fontId="10" fillId="6" borderId="1" xfId="0" applyFont="1" applyFill="1" applyBorder="1" applyAlignment="1" applyProtection="1">
      <alignment horizontal="left" vertical="top" wrapText="1"/>
      <protection locked="0"/>
    </xf>
    <xf numFmtId="0" fontId="10" fillId="6" borderId="10" xfId="0" applyFont="1" applyFill="1" applyBorder="1" applyAlignment="1" applyProtection="1">
      <alignment horizontal="left" vertical="top" wrapText="1"/>
      <protection locked="0"/>
    </xf>
    <xf numFmtId="0" fontId="25" fillId="6" borderId="3" xfId="1" applyFont="1" applyFill="1" applyBorder="1" applyAlignment="1" applyProtection="1">
      <alignment horizontal="left" vertical="center"/>
      <protection locked="0"/>
    </xf>
    <xf numFmtId="0" fontId="25" fillId="6" borderId="4" xfId="1" applyFont="1" applyFill="1" applyBorder="1" applyAlignment="1" applyProtection="1">
      <alignment horizontal="left" vertical="center"/>
      <protection locked="0"/>
    </xf>
    <xf numFmtId="0" fontId="25" fillId="6" borderId="5" xfId="1" applyFont="1" applyFill="1" applyBorder="1" applyAlignment="1" applyProtection="1">
      <alignment horizontal="left" vertical="center"/>
      <protection locked="0"/>
    </xf>
    <xf numFmtId="0" fontId="10" fillId="6" borderId="3" xfId="0" applyFont="1" applyFill="1" applyBorder="1" applyAlignment="1" applyProtection="1">
      <alignment horizontal="left" vertical="center"/>
      <protection locked="0"/>
    </xf>
    <xf numFmtId="0" fontId="10" fillId="6" borderId="4" xfId="0" applyFont="1" applyFill="1" applyBorder="1" applyAlignment="1" applyProtection="1">
      <alignment horizontal="left" vertical="center"/>
      <protection locked="0"/>
    </xf>
    <xf numFmtId="0" fontId="10" fillId="6" borderId="5" xfId="0" applyFont="1" applyFill="1" applyBorder="1" applyAlignment="1" applyProtection="1">
      <alignment horizontal="left" vertical="center"/>
      <protection locked="0"/>
    </xf>
    <xf numFmtId="0" fontId="10" fillId="2" borderId="3" xfId="0" applyFont="1" applyFill="1" applyBorder="1" applyAlignment="1" applyProtection="1">
      <alignment horizontal="left" vertical="center"/>
      <protection locked="0"/>
    </xf>
    <xf numFmtId="0" fontId="10" fillId="2" borderId="4" xfId="0" applyFont="1" applyFill="1" applyBorder="1" applyAlignment="1" applyProtection="1">
      <alignment horizontal="left" vertical="center"/>
      <protection locked="0"/>
    </xf>
    <xf numFmtId="0" fontId="10" fillId="2" borderId="5" xfId="0" applyFont="1" applyFill="1" applyBorder="1" applyAlignment="1" applyProtection="1">
      <alignment horizontal="left" vertical="center"/>
      <protection locked="0"/>
    </xf>
    <xf numFmtId="0" fontId="11" fillId="0" borderId="0" xfId="0" applyFont="1" applyAlignment="1" applyProtection="1">
      <alignment horizontal="left"/>
    </xf>
    <xf numFmtId="44" fontId="12" fillId="0" borderId="0" xfId="2" applyFont="1" applyAlignment="1" applyProtection="1">
      <alignment horizontal="right"/>
    </xf>
    <xf numFmtId="165" fontId="10" fillId="6" borderId="3" xfId="0" applyNumberFormat="1" applyFont="1" applyFill="1" applyBorder="1" applyAlignment="1" applyProtection="1">
      <alignment horizontal="center" vertical="center"/>
      <protection locked="0"/>
    </xf>
    <xf numFmtId="165" fontId="10" fillId="6" borderId="5" xfId="0" applyNumberFormat="1" applyFont="1" applyFill="1" applyBorder="1" applyAlignment="1" applyProtection="1">
      <alignment horizontal="center" vertical="center"/>
      <protection locked="0"/>
    </xf>
    <xf numFmtId="0" fontId="10" fillId="6" borderId="3" xfId="0" applyNumberFormat="1" applyFont="1" applyFill="1" applyBorder="1" applyAlignment="1" applyProtection="1">
      <alignment horizontal="left" vertical="center"/>
      <protection locked="0"/>
    </xf>
    <xf numFmtId="0" fontId="10" fillId="6" borderId="4" xfId="0" applyNumberFormat="1" applyFont="1" applyFill="1" applyBorder="1" applyAlignment="1" applyProtection="1">
      <alignment horizontal="left" vertical="center"/>
      <protection locked="0"/>
    </xf>
    <xf numFmtId="0" fontId="10" fillId="6" borderId="5" xfId="0" applyNumberFormat="1" applyFont="1" applyFill="1" applyBorder="1" applyAlignment="1" applyProtection="1">
      <alignment horizontal="left" vertical="center"/>
      <protection locked="0"/>
    </xf>
    <xf numFmtId="0" fontId="16" fillId="0" borderId="34" xfId="0" applyFont="1" applyBorder="1" applyAlignment="1" applyProtection="1">
      <alignment horizontal="left" vertical="top" wrapText="1"/>
    </xf>
    <xf numFmtId="0" fontId="16" fillId="0" borderId="37" xfId="0" applyFont="1" applyBorder="1" applyAlignment="1" applyProtection="1">
      <alignment horizontal="left" vertical="top" wrapText="1"/>
    </xf>
    <xf numFmtId="0" fontId="46" fillId="0" borderId="37" xfId="0" applyFont="1" applyBorder="1" applyAlignment="1" applyProtection="1">
      <alignment horizontal="right" wrapText="1"/>
    </xf>
    <xf numFmtId="0" fontId="46" fillId="0" borderId="38" xfId="0" applyFont="1" applyBorder="1" applyAlignment="1" applyProtection="1">
      <alignment horizontal="right" wrapText="1"/>
    </xf>
    <xf numFmtId="164" fontId="10" fillId="6" borderId="2" xfId="0" applyNumberFormat="1" applyFont="1" applyFill="1" applyBorder="1" applyAlignment="1" applyProtection="1">
      <alignment horizontal="center" vertical="center"/>
      <protection locked="0"/>
    </xf>
    <xf numFmtId="164" fontId="10" fillId="6" borderId="3" xfId="0" applyNumberFormat="1" applyFont="1" applyFill="1" applyBorder="1" applyAlignment="1" applyProtection="1">
      <alignment horizontal="center" vertical="center"/>
      <protection locked="0"/>
    </xf>
    <xf numFmtId="164" fontId="10" fillId="6" borderId="5" xfId="0" applyNumberFormat="1" applyFont="1" applyFill="1" applyBorder="1" applyAlignment="1" applyProtection="1">
      <alignment horizontal="center" vertical="center"/>
      <protection locked="0"/>
    </xf>
    <xf numFmtId="0" fontId="24" fillId="0" borderId="0" xfId="0" applyFont="1" applyBorder="1" applyAlignment="1" applyProtection="1">
      <alignment horizontal="center" textRotation="90"/>
    </xf>
  </cellXfs>
  <cellStyles count="3">
    <cellStyle name="Link" xfId="1" builtinId="8"/>
    <cellStyle name="Standard" xfId="0" builtinId="0"/>
    <cellStyle name="Währung" xfId="2" builtinId="4"/>
  </cellStyles>
  <dxfs count="27">
    <dxf>
      <font>
        <strike val="0"/>
        <outline val="0"/>
        <shadow val="0"/>
        <u val="none"/>
        <vertAlign val="baseline"/>
        <sz val="9"/>
        <color theme="1"/>
        <name val="Arial"/>
        <family val="2"/>
        <scheme val="none"/>
      </font>
      <alignment horizontal="general" vertical="center" textRotation="0" wrapText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general" vertical="center" textRotation="0" wrapText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general" vertical="center" textRotation="0" wrapText="0" indent="0" justifyLastLine="0" shrinkToFit="0" readingOrder="0"/>
      <protection locked="1" hidden="0"/>
    </dxf>
    <dxf>
      <font>
        <strike val="0"/>
        <outline val="0"/>
        <shadow val="0"/>
        <vertAlign val="baseline"/>
        <name val="Arial"/>
        <family val="2"/>
        <scheme val="none"/>
      </font>
      <alignment horizontal="general" vertical="center" textRotation="0" wrapText="0" indent="0" justifyLastLine="0" shrinkToFit="0" readingOrder="0"/>
      <protection locked="1" hidden="0"/>
    </dxf>
    <dxf>
      <border outline="0">
        <bottom style="thin">
          <color indexed="64"/>
        </bottom>
      </border>
    </dxf>
    <dxf>
      <font>
        <strike val="0"/>
        <outline val="0"/>
        <shadow val="0"/>
        <vertAlign val="baseline"/>
        <name val="Arial"/>
        <family val="2"/>
        <scheme val="none"/>
      </font>
      <protection locked="1" hidden="0"/>
    </dxf>
    <dxf>
      <font>
        <strike val="0"/>
        <outline val="0"/>
        <shadow val="0"/>
        <u val="none"/>
        <vertAlign val="baseline"/>
        <sz val="9"/>
        <color theme="1"/>
        <name val="Arial"/>
        <family val="2"/>
        <scheme val="none"/>
      </font>
      <alignment horizontal="general" vertical="center" textRotation="0" wrapText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general" vertical="center" textRotation="0" wrapText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general" vertical="center" textRotation="0" wrapText="0" indent="0" justifyLastLine="0" shrinkToFit="0" readingOrder="0"/>
      <protection locked="1" hidden="0"/>
    </dxf>
    <dxf>
      <font>
        <strike val="0"/>
        <outline val="0"/>
        <shadow val="0"/>
        <vertAlign val="baseline"/>
        <name val="Arial"/>
        <family val="2"/>
        <scheme val="none"/>
      </font>
      <alignment horizontal="general" vertical="center" textRotation="0" wrapText="0" indent="0" justifyLastLine="0" shrinkToFit="0" readingOrder="0"/>
      <protection locked="1" hidden="0"/>
    </dxf>
    <dxf>
      <border outline="0">
        <bottom style="thin">
          <color indexed="64"/>
        </bottom>
      </border>
    </dxf>
    <dxf>
      <font>
        <strike val="0"/>
        <outline val="0"/>
        <shadow val="0"/>
        <vertAlign val="baseline"/>
        <name val="Arial"/>
        <family val="2"/>
        <scheme val="none"/>
      </font>
      <protection locked="1" hidden="0"/>
    </dxf>
    <dxf>
      <font>
        <color rgb="FFFF0000"/>
      </font>
    </dxf>
    <dxf>
      <font>
        <color theme="0"/>
      </font>
      <fill>
        <patternFill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none">
          <fgColor indexed="64"/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color rgb="FFE4FFD9"/>
      </font>
      <fill>
        <patternFill>
          <fgColor theme="0"/>
          <bgColor rgb="FFE4FFD9"/>
        </patternFill>
      </fill>
      <border>
        <left/>
        <right/>
        <top/>
        <bottom/>
      </border>
    </dxf>
    <dxf>
      <fill>
        <patternFill>
          <fgColor theme="0"/>
          <bgColor rgb="FFE4FFD9"/>
        </patternFill>
      </fill>
      <border>
        <left/>
        <right/>
        <top/>
        <bottom/>
      </border>
    </dxf>
    <dxf>
      <fill>
        <patternFill patternType="none">
          <fgColor indexed="64"/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fgColor theme="0"/>
          <bgColor rgb="FFE4FFD9"/>
        </patternFill>
      </fill>
      <border>
        <left style="thin">
          <color rgb="FFE4FFD9"/>
        </left>
        <right style="thin">
          <color rgb="FFE4FFD9"/>
        </right>
        <top style="thin">
          <color rgb="FFE4FFD9"/>
        </top>
        <bottom style="thin">
          <color rgb="FFE4FFD9"/>
        </bottom>
      </border>
    </dxf>
    <dxf>
      <font>
        <b val="0"/>
        <i val="0"/>
        <color rgb="FFE4FFD9"/>
      </font>
      <fill>
        <patternFill>
          <fgColor theme="0"/>
          <bgColor rgb="FFE4FFD9"/>
        </patternFill>
      </fill>
      <border>
        <left/>
        <right/>
        <top/>
        <bottom/>
      </border>
    </dxf>
    <dxf>
      <font>
        <color theme="0"/>
      </font>
      <fill>
        <patternFill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 val="0"/>
        <color rgb="FFE4FFD9"/>
      </font>
      <fill>
        <patternFill>
          <fgColor theme="0"/>
          <bgColor rgb="FFE4FFD9"/>
        </patternFill>
      </fill>
      <border>
        <left/>
        <right/>
        <top/>
        <bottom/>
      </border>
    </dxf>
    <dxf>
      <font>
        <color theme="0"/>
      </font>
      <fill>
        <patternFill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>
          <fgColor theme="0"/>
          <bgColor rgb="FFE4FFD9"/>
        </patternFill>
      </fill>
      <border>
        <left/>
        <right/>
        <top/>
        <bottom/>
      </border>
    </dxf>
    <dxf>
      <font>
        <b val="0"/>
        <i val="0"/>
        <color rgb="FFFF0000"/>
      </font>
      <fill>
        <patternFill>
          <fgColor theme="0"/>
          <bgColor rgb="FFFFFF00"/>
        </patternFill>
      </fill>
      <border>
        <left style="thin">
          <color rgb="FFFFFF00"/>
        </left>
        <right style="thin">
          <color rgb="FFFFFF00"/>
        </right>
        <top style="thin">
          <color rgb="FFFFFF00"/>
        </top>
        <bottom style="thin">
          <color rgb="FFFFFF00"/>
        </bottom>
      </border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mruColors>
      <color rgb="FFCCECFF"/>
      <color rgb="FFFFFFCC"/>
      <color rgb="FFE4FFD9"/>
      <color rgb="FF91CD00"/>
      <color rgb="FFA42C93"/>
      <color rgb="FFD7CBF5"/>
      <color rgb="FF9900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25"/>
      <c:rotY val="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2.1031450653569764E-2"/>
          <c:y val="4.7744491457120126E-2"/>
          <c:w val="0.97896854934643018"/>
          <c:h val="0.94188807761671323"/>
        </c:manualLayout>
      </c:layout>
      <c:bar3DChart>
        <c:barDir val="bar"/>
        <c:grouping val="percentStacked"/>
        <c:varyColors val="0"/>
        <c:ser>
          <c:idx val="6"/>
          <c:order val="0"/>
          <c:tx>
            <c:strRef>
              <c:f>'Email Prüfung'!$I$8</c:f>
              <c:strCache>
                <c:ptCount val="1"/>
                <c:pt idx="0">
                  <c:v>Deckel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invertIfNegative val="0"/>
          <c:dLbls>
            <c:delete val="1"/>
          </c:dLbls>
          <c:val>
            <c:numRef>
              <c:f>'Email Prüfung'!$J$8</c:f>
              <c:numCache>
                <c:formatCode>General</c:formatCode>
                <c:ptCount val="1"/>
                <c:pt idx="0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3F0-46F8-B6EC-E004F2FBD718}"/>
            </c:ext>
          </c:extLst>
        </c:ser>
        <c:ser>
          <c:idx val="0"/>
          <c:order val="1"/>
          <c:tx>
            <c:strRef>
              <c:f>'Email Prüfung'!$I$9</c:f>
              <c:strCache>
                <c:ptCount val="1"/>
                <c:pt idx="0">
                  <c:v>Füllstand</c:v>
                </c:pt>
              </c:strCache>
            </c:strRef>
          </c:tx>
          <c:spPr>
            <a:solidFill>
              <a:srgbClr val="91CD00"/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invertIfNegative val="0"/>
          <c:dLbls>
            <c:delete val="1"/>
          </c:dLbls>
          <c:val>
            <c:numRef>
              <c:f>'Email Prüfung'!$J$9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3F0-46F8-B6EC-E004F2FBD718}"/>
            </c:ext>
          </c:extLst>
        </c:ser>
        <c:ser>
          <c:idx val="1"/>
          <c:order val="2"/>
          <c:tx>
            <c:strRef>
              <c:f>'Email Prüfung'!$I$10</c:f>
              <c:strCache>
                <c:ptCount val="1"/>
                <c:pt idx="0">
                  <c:v>Leer</c:v>
                </c:pt>
              </c:strCache>
            </c:strRef>
          </c:tx>
          <c:spPr>
            <a:solidFill>
              <a:schemeClr val="accent6">
                <a:lumMod val="50000"/>
                <a:alpha val="56000"/>
              </a:schemeClr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invertIfNegative val="0"/>
          <c:dLbls>
            <c:delete val="1"/>
          </c:dLbls>
          <c:val>
            <c:numRef>
              <c:f>'Email Prüfung'!$J$10</c:f>
              <c:numCache>
                <c:formatCode>0</c:formatCode>
                <c:ptCount val="1"/>
                <c:pt idx="0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3F0-46F8-B6EC-E004F2FBD718}"/>
            </c:ext>
          </c:extLst>
        </c:ser>
        <c:ser>
          <c:idx val="2"/>
          <c:order val="3"/>
          <c:tx>
            <c:strRef>
              <c:f>'Email Prüfung'!$I$11</c:f>
              <c:strCache>
                <c:ptCount val="1"/>
                <c:pt idx="0">
                  <c:v>Boden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invertIfNegative val="0"/>
          <c:dLbls>
            <c:delete val="1"/>
          </c:dLbls>
          <c:val>
            <c:numRef>
              <c:f>'Email Prüfung'!$J$11</c:f>
              <c:numCache>
                <c:formatCode>General</c:formatCode>
                <c:ptCount val="1"/>
                <c:pt idx="0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3F0-46F8-B6EC-E004F2FBD71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993318176"/>
        <c:axId val="993318896"/>
        <c:axId val="0"/>
      </c:bar3DChart>
      <c:catAx>
        <c:axId val="993318176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993318896"/>
        <c:crosses val="autoZero"/>
        <c:auto val="1"/>
        <c:lblAlgn val="ctr"/>
        <c:lblOffset val="100"/>
        <c:noMultiLvlLbl val="0"/>
      </c:catAx>
      <c:valAx>
        <c:axId val="993318896"/>
        <c:scaling>
          <c:orientation val="minMax"/>
        </c:scaling>
        <c:delete val="1"/>
        <c:axPos val="b"/>
        <c:numFmt formatCode="0%" sourceLinked="1"/>
        <c:majorTickMark val="none"/>
        <c:minorTickMark val="none"/>
        <c:tickLblPos val="nextTo"/>
        <c:crossAx val="9933181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/>
  </c:chart>
  <c:spPr>
    <a:noFill/>
    <a:ln>
      <a:noFill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4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/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dk1">
            <a:lumMod val="60000"/>
            <a:lumOff val="40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/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trlProps/ctrlProp1.xml><?xml version="1.0" encoding="utf-8"?>
<formControlPr xmlns="http://schemas.microsoft.com/office/spreadsheetml/2009/9/main" objectType="CheckBox" fmlaLink="C21" lockText="1" noThreeD="1"/>
</file>

<file path=xl/ctrlProps/ctrlProp2.xml><?xml version="1.0" encoding="utf-8"?>
<formControlPr xmlns="http://schemas.microsoft.com/office/spreadsheetml/2009/9/main" objectType="CheckBox" fmlaLink="C23" lockText="1" noThreeD="1"/>
</file>

<file path=xl/ctrlProps/ctrlProp3.xml><?xml version="1.0" encoding="utf-8"?>
<formControlPr xmlns="http://schemas.microsoft.com/office/spreadsheetml/2009/9/main" objectType="CheckBox" fmlaLink="C25" lockText="1" noThreeD="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5" Type="http://schemas.openxmlformats.org/officeDocument/2006/relationships/image" Target="../media/image4.png"/><Relationship Id="rId4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5954</xdr:colOff>
      <xdr:row>18</xdr:row>
      <xdr:rowOff>100264</xdr:rowOff>
    </xdr:from>
    <xdr:to>
      <xdr:col>0</xdr:col>
      <xdr:colOff>136922</xdr:colOff>
      <xdr:row>52</xdr:row>
      <xdr:rowOff>496308</xdr:rowOff>
    </xdr:to>
    <xdr:sp macro="" textlink="">
      <xdr:nvSpPr>
        <xdr:cNvPr id="1025" name="Text Box 4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SpPr txBox="1">
          <a:spLocks noChangeArrowheads="1"/>
        </xdr:cNvSpPr>
      </xdr:nvSpPr>
      <xdr:spPr bwMode="auto">
        <a:xfrm>
          <a:off x="5954" y="3559343"/>
          <a:ext cx="130968" cy="60508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vert="vert270" wrap="square" lIns="0" tIns="0" rIns="0" bIns="0" anchor="b" upright="1"/>
        <a:lstStyle/>
        <a:p>
          <a:pPr algn="l" rtl="0">
            <a:defRPr sz="1000"/>
          </a:pPr>
          <a:r>
            <a:rPr lang="de-DE" sz="750" b="1" i="0" u="none" strike="noStrike" baseline="0">
              <a:solidFill>
                <a:srgbClr val="000000"/>
              </a:solidFill>
              <a:latin typeface="Arial Narrow"/>
            </a:rPr>
            <a:t>Evangelischer Oberkirchenrat | Postfach 10 13 42 | 70012 Stuttgart | Bei Rückfragen wenden Sie sich bitte an pewe.support@elk-wue.de  |  0711 2149-113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20</xdr:row>
          <xdr:rowOff>9525</xdr:rowOff>
        </xdr:from>
        <xdr:to>
          <xdr:col>2</xdr:col>
          <xdr:colOff>209550</xdr:colOff>
          <xdr:row>21</xdr:row>
          <xdr:rowOff>0</xdr:rowOff>
        </xdr:to>
        <xdr:sp macro="" textlink="">
          <xdr:nvSpPr>
            <xdr:cNvPr id="1181" name="Check Box 157" hidden="1">
              <a:extLst>
                <a:ext uri="{63B3BB69-23CF-44E3-9099-C40C66FF867C}">
                  <a14:compatExt spid="_x0000_s1181"/>
                </a:ext>
                <a:ext uri="{FF2B5EF4-FFF2-40B4-BE49-F238E27FC236}">
                  <a16:creationId xmlns:a16="http://schemas.microsoft.com/office/drawing/2014/main" id="{00000000-0008-0000-0000-00009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D7CBF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22</xdr:row>
          <xdr:rowOff>9525</xdr:rowOff>
        </xdr:from>
        <xdr:to>
          <xdr:col>2</xdr:col>
          <xdr:colOff>209550</xdr:colOff>
          <xdr:row>23</xdr:row>
          <xdr:rowOff>0</xdr:rowOff>
        </xdr:to>
        <xdr:sp macro="" textlink="">
          <xdr:nvSpPr>
            <xdr:cNvPr id="1182" name="Check Box 158" hidden="1">
              <a:extLst>
                <a:ext uri="{63B3BB69-23CF-44E3-9099-C40C66FF867C}">
                  <a14:compatExt spid="_x0000_s1182"/>
                </a:ext>
                <a:ext uri="{FF2B5EF4-FFF2-40B4-BE49-F238E27FC236}">
                  <a16:creationId xmlns:a16="http://schemas.microsoft.com/office/drawing/2014/main" id="{00000000-0008-0000-0000-00009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D7CBF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24</xdr:row>
          <xdr:rowOff>9525</xdr:rowOff>
        </xdr:from>
        <xdr:to>
          <xdr:col>2</xdr:col>
          <xdr:colOff>209550</xdr:colOff>
          <xdr:row>25</xdr:row>
          <xdr:rowOff>0</xdr:rowOff>
        </xdr:to>
        <xdr:sp macro="" textlink="">
          <xdr:nvSpPr>
            <xdr:cNvPr id="1185" name="Check Box 161" hidden="1">
              <a:extLst>
                <a:ext uri="{63B3BB69-23CF-44E3-9099-C40C66FF867C}">
                  <a14:compatExt spid="_x0000_s1185"/>
                </a:ext>
                <a:ext uri="{FF2B5EF4-FFF2-40B4-BE49-F238E27FC236}">
                  <a16:creationId xmlns:a16="http://schemas.microsoft.com/office/drawing/2014/main" id="{00000000-0008-0000-0000-0000A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D7CBF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xdr:twoCellAnchor editAs="oneCell">
    <xdr:from>
      <xdr:col>1</xdr:col>
      <xdr:colOff>965</xdr:colOff>
      <xdr:row>0</xdr:row>
      <xdr:rowOff>101843</xdr:rowOff>
    </xdr:from>
    <xdr:to>
      <xdr:col>6</xdr:col>
      <xdr:colOff>26392</xdr:colOff>
      <xdr:row>1</xdr:row>
      <xdr:rowOff>205172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921"/>
        <a:stretch/>
      </xdr:blipFill>
      <xdr:spPr>
        <a:xfrm>
          <a:off x="239090" y="101843"/>
          <a:ext cx="1054127" cy="408129"/>
        </a:xfrm>
        <a:prstGeom prst="rect">
          <a:avLst/>
        </a:prstGeom>
        <a:ln>
          <a:noFill/>
        </a:ln>
        <a:effectLst/>
        <a:scene3d>
          <a:camera prst="orthographicFront"/>
          <a:lightRig rig="threePt" dir="t"/>
        </a:scene3d>
        <a:sp3d contourW="6350">
          <a:contourClr>
            <a:srgbClr val="364D00"/>
          </a:contourClr>
        </a:sp3d>
      </xdr:spPr>
    </xdr:pic>
    <xdr:clientData/>
  </xdr:twoCellAnchor>
  <xdr:twoCellAnchor editAs="oneCell">
    <xdr:from>
      <xdr:col>13</xdr:col>
      <xdr:colOff>3753</xdr:colOff>
      <xdr:row>4</xdr:row>
      <xdr:rowOff>104364</xdr:rowOff>
    </xdr:from>
    <xdr:to>
      <xdr:col>13</xdr:col>
      <xdr:colOff>110697</xdr:colOff>
      <xdr:row>5</xdr:row>
      <xdr:rowOff>2615</xdr:rowOff>
    </xdr:to>
    <xdr:pic>
      <xdr:nvPicPr>
        <xdr:cNvPr id="5" name="Grafik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985078" y="1037814"/>
          <a:ext cx="106944" cy="107801"/>
        </a:xfrm>
        <a:prstGeom prst="rect">
          <a:avLst/>
        </a:prstGeom>
      </xdr:spPr>
    </xdr:pic>
    <xdr:clientData/>
  </xdr:twoCellAnchor>
  <xdr:twoCellAnchor editAs="oneCell">
    <xdr:from>
      <xdr:col>18</xdr:col>
      <xdr:colOff>40822</xdr:colOff>
      <xdr:row>4</xdr:row>
      <xdr:rowOff>57831</xdr:rowOff>
    </xdr:from>
    <xdr:to>
      <xdr:col>18</xdr:col>
      <xdr:colOff>166688</xdr:colOff>
      <xdr:row>4</xdr:row>
      <xdr:rowOff>183697</xdr:rowOff>
    </xdr:to>
    <xdr:pic>
      <xdr:nvPicPr>
        <xdr:cNvPr id="6" name="Grafik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212772" y="991281"/>
          <a:ext cx="125866" cy="125866"/>
        </a:xfrm>
        <a:prstGeom prst="rect">
          <a:avLst/>
        </a:prstGeom>
      </xdr:spPr>
    </xdr:pic>
    <xdr:clientData/>
  </xdr:twoCellAnchor>
  <xdr:twoCellAnchor>
    <xdr:from>
      <xdr:col>22</xdr:col>
      <xdr:colOff>43295</xdr:colOff>
      <xdr:row>0</xdr:row>
      <xdr:rowOff>60158</xdr:rowOff>
    </xdr:from>
    <xdr:to>
      <xdr:col>33</xdr:col>
      <xdr:colOff>0</xdr:colOff>
      <xdr:row>3</xdr:row>
      <xdr:rowOff>35092</xdr:rowOff>
    </xdr:to>
    <xdr:graphicFrame macro="">
      <xdr:nvGraphicFramePr>
        <xdr:cNvPr id="7" name="Diagramm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</xdr:col>
      <xdr:colOff>0</xdr:colOff>
      <xdr:row>3</xdr:row>
      <xdr:rowOff>159543</xdr:rowOff>
    </xdr:from>
    <xdr:to>
      <xdr:col>5</xdr:col>
      <xdr:colOff>112559</xdr:colOff>
      <xdr:row>6</xdr:row>
      <xdr:rowOff>2150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238125" y="883443"/>
          <a:ext cx="922184" cy="490307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0DAC7F3-11B2-48F1-B456-235272E8245B}" name="Tabelle1" displayName="Tabelle1" ref="A3:C13" totalsRowShown="0" headerRowDxfId="11" dataDxfId="9" headerRowBorderDxfId="10">
  <autoFilter ref="A3:C13" xr:uid="{20DAC7F3-11B2-48F1-B456-235272E8245B}"/>
  <tableColumns count="3">
    <tableColumn id="2" xr3:uid="{62EE8855-6F34-4256-9D49-004E9BD5BDD6}" name="Ergebnis" dataDxfId="8"/>
    <tableColumn id="1" xr3:uid="{D2EEC85F-9106-4BCA-BB8B-BC262CE9C868}" name="Prüfungen" dataDxfId="7"/>
    <tableColumn id="3" xr3:uid="{6B26DD60-7D06-4470-AA31-C61398B04733}" name="Formel" dataDxfId="6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B4CC0F90-E6C0-4FF3-8F4B-C7B68DA37F54}" name="Tabelle13" displayName="Tabelle13" ref="A16:C26" totalsRowShown="0" headerRowDxfId="5" dataDxfId="3" headerRowBorderDxfId="4">
  <autoFilter ref="A16:C26" xr:uid="{B4CC0F90-E6C0-4FF3-8F4B-C7B68DA37F54}"/>
  <tableColumns count="3">
    <tableColumn id="2" xr3:uid="{9EEEBE39-EF83-41B2-88AC-B090322E8ED8}" name="Ergebnis" dataDxfId="2"/>
    <tableColumn id="1" xr3:uid="{D5FADF5D-3B05-4FCC-A24A-D638115FD554}" name="Prüfungen" dataDxfId="1"/>
    <tableColumn id="3" xr3:uid="{6A83986A-C9E3-4F9B-888B-BF83EB8F6B72}" name="Formel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omments" Target="../comments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097288-95B7-40BE-943D-BFB295F54B40}">
  <sheetPr codeName="Tabelle1">
    <pageSetUpPr fitToPage="1"/>
  </sheetPr>
  <dimension ref="A1:AG53"/>
  <sheetViews>
    <sheetView showGridLines="0" showRowColHeaders="0" tabSelected="1" showRuler="0" zoomScale="175" zoomScaleNormal="175" zoomScalePageLayoutView="145" workbookViewId="0">
      <pane ySplit="3" topLeftCell="A4" activePane="bottomLeft" state="frozen"/>
      <selection pane="bottomLeft" activeCell="C10" sqref="C10:M10"/>
    </sheetView>
  </sheetViews>
  <sheetFormatPr baseColWidth="10" defaultRowHeight="16.5" x14ac:dyDescent="0.3"/>
  <cols>
    <col min="1" max="1" width="3.5703125" style="2" customWidth="1"/>
    <col min="2" max="2" width="2.28515625" style="2" customWidth="1"/>
    <col min="3" max="8" width="3.28515625" style="2" customWidth="1"/>
    <col min="9" max="9" width="4.7109375" style="2" customWidth="1"/>
    <col min="10" max="11" width="3.28515625" style="2" customWidth="1"/>
    <col min="12" max="12" width="4.5703125" style="2" customWidth="1"/>
    <col min="13" max="13" width="3.28515625" style="2" customWidth="1"/>
    <col min="14" max="14" width="4.7109375" style="2" customWidth="1"/>
    <col min="15" max="32" width="3.28515625" style="2" customWidth="1"/>
    <col min="33" max="33" width="0.85546875" style="2" customWidth="1"/>
    <col min="34" max="16384" width="11.42578125" style="2"/>
  </cols>
  <sheetData>
    <row r="1" spans="1:33" ht="24" customHeight="1" x14ac:dyDescent="0.3">
      <c r="A1" s="1"/>
      <c r="C1" s="1"/>
      <c r="D1" s="1"/>
      <c r="E1" s="1"/>
      <c r="F1" s="1"/>
      <c r="H1" s="46" t="s">
        <v>49</v>
      </c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  <c r="AA1" s="47"/>
      <c r="AB1" s="47"/>
      <c r="AC1" s="47"/>
      <c r="AD1" s="47"/>
      <c r="AE1" s="47"/>
      <c r="AF1" s="47"/>
      <c r="AG1" s="47"/>
    </row>
    <row r="2" spans="1:33" s="54" customFormat="1" x14ac:dyDescent="0.3">
      <c r="A2" s="79"/>
      <c r="B2" s="61"/>
      <c r="C2" s="51"/>
      <c r="D2" s="51"/>
      <c r="E2" s="51"/>
      <c r="F2" s="51"/>
      <c r="G2" s="51"/>
      <c r="H2" s="124" t="s">
        <v>53</v>
      </c>
      <c r="I2" s="124"/>
      <c r="J2" s="124"/>
      <c r="K2" s="124"/>
      <c r="L2" s="124"/>
      <c r="M2" s="124"/>
      <c r="N2" s="124"/>
      <c r="O2" s="124"/>
      <c r="P2" s="124"/>
      <c r="Q2" s="124"/>
      <c r="R2" s="52" t="s">
        <v>54</v>
      </c>
      <c r="S2" s="52"/>
      <c r="T2" s="52"/>
      <c r="U2" s="52"/>
      <c r="V2" s="52"/>
      <c r="W2" s="52"/>
      <c r="X2" s="52"/>
      <c r="Y2" s="53"/>
      <c r="Z2" s="53"/>
      <c r="AA2" s="53"/>
      <c r="AB2" s="53"/>
      <c r="AC2" s="53"/>
      <c r="AD2" s="53"/>
      <c r="AE2" s="53"/>
      <c r="AF2" s="53"/>
      <c r="AG2" s="53"/>
    </row>
    <row r="3" spans="1:33" s="54" customFormat="1" x14ac:dyDescent="0.3">
      <c r="A3" s="79"/>
      <c r="B3" s="61"/>
      <c r="C3" s="51"/>
      <c r="D3" s="51"/>
      <c r="E3" s="51"/>
      <c r="F3" s="51"/>
      <c r="G3" s="51"/>
      <c r="H3" s="55" t="s">
        <v>55</v>
      </c>
      <c r="I3" s="53"/>
      <c r="J3" s="56"/>
      <c r="K3" s="53"/>
      <c r="L3" s="53"/>
      <c r="M3" s="57"/>
      <c r="N3" s="57"/>
      <c r="O3" s="57"/>
      <c r="P3" s="57"/>
      <c r="Q3" s="57"/>
      <c r="R3" s="57"/>
      <c r="S3" s="57"/>
      <c r="T3" s="57"/>
      <c r="U3" s="125" t="s">
        <v>46</v>
      </c>
      <c r="V3" s="126"/>
      <c r="W3" s="58" t="s">
        <v>56</v>
      </c>
      <c r="X3" s="57"/>
      <c r="Y3" s="57"/>
      <c r="Z3" s="57"/>
      <c r="AA3" s="57"/>
      <c r="AB3" s="57"/>
      <c r="AC3" s="57"/>
      <c r="AD3" s="57"/>
      <c r="AE3" s="57"/>
      <c r="AF3" s="57"/>
      <c r="AG3" s="57"/>
    </row>
    <row r="4" spans="1:33" s="54" customFormat="1" ht="17.25" thickBot="1" x14ac:dyDescent="0.35">
      <c r="A4" s="79"/>
      <c r="B4" s="78"/>
      <c r="C4" s="62"/>
      <c r="D4" s="62"/>
      <c r="E4" s="51"/>
      <c r="F4" s="51"/>
      <c r="G4" s="51"/>
      <c r="H4" s="59" t="s">
        <v>57</v>
      </c>
      <c r="I4" s="53"/>
      <c r="J4" s="56"/>
      <c r="K4" s="51"/>
      <c r="L4" s="51"/>
      <c r="M4" s="51"/>
      <c r="N4" s="51"/>
      <c r="O4" s="51"/>
      <c r="P4" s="51"/>
      <c r="Q4" s="51"/>
      <c r="R4" s="51"/>
      <c r="S4" s="51"/>
      <c r="T4" s="51"/>
      <c r="U4" s="51"/>
      <c r="V4" s="51"/>
      <c r="W4" s="51"/>
      <c r="X4" s="51"/>
      <c r="Y4" s="51"/>
      <c r="Z4" s="51"/>
      <c r="AA4" s="51"/>
      <c r="AB4" s="51"/>
      <c r="AC4" s="51"/>
      <c r="AD4" s="57"/>
      <c r="AE4" s="57"/>
      <c r="AF4" s="53"/>
      <c r="AG4" s="53"/>
    </row>
    <row r="5" spans="1:33" s="54" customFormat="1" x14ac:dyDescent="0.3">
      <c r="A5" s="26"/>
      <c r="B5" s="72"/>
      <c r="C5" s="73"/>
      <c r="D5" s="73"/>
      <c r="E5" s="74"/>
      <c r="F5" s="51"/>
      <c r="G5" s="51"/>
      <c r="H5" s="59" t="s">
        <v>58</v>
      </c>
      <c r="I5" s="53"/>
      <c r="J5" s="56"/>
      <c r="K5" s="127" t="s">
        <v>50</v>
      </c>
      <c r="L5" s="128"/>
      <c r="M5" s="129"/>
      <c r="N5" s="57"/>
      <c r="O5" s="130" t="s">
        <v>51</v>
      </c>
      <c r="P5" s="131"/>
      <c r="Q5" s="132"/>
      <c r="R5" s="57"/>
      <c r="S5" s="133" t="s">
        <v>52</v>
      </c>
      <c r="T5" s="134"/>
      <c r="U5" s="135"/>
      <c r="V5" s="53"/>
      <c r="W5" s="53"/>
      <c r="X5" s="53"/>
      <c r="Y5" s="53"/>
      <c r="Z5" s="53"/>
      <c r="AA5" s="53"/>
      <c r="AB5" s="53"/>
      <c r="AC5" s="53"/>
      <c r="AD5" s="53"/>
      <c r="AE5" s="53"/>
      <c r="AF5" s="53"/>
      <c r="AG5" s="53"/>
    </row>
    <row r="6" spans="1:33" s="54" customFormat="1" ht="17.25" thickBot="1" x14ac:dyDescent="0.35">
      <c r="A6" s="26"/>
      <c r="B6" s="75"/>
      <c r="C6" s="76"/>
      <c r="D6" s="76"/>
      <c r="E6" s="77"/>
      <c r="F6" s="51"/>
      <c r="G6" s="51"/>
      <c r="H6" s="60" t="s">
        <v>59</v>
      </c>
      <c r="I6" s="53"/>
      <c r="J6" s="56"/>
      <c r="K6" s="53"/>
      <c r="L6" s="53"/>
      <c r="M6" s="53"/>
      <c r="N6" s="53"/>
      <c r="O6" s="57"/>
      <c r="P6" s="53"/>
      <c r="Q6" s="53"/>
      <c r="R6" s="53"/>
      <c r="S6" s="53"/>
      <c r="T6" s="53"/>
      <c r="U6" s="53"/>
      <c r="V6" s="53"/>
      <c r="W6" s="53"/>
      <c r="X6" s="57"/>
      <c r="Y6" s="57"/>
      <c r="Z6" s="57"/>
      <c r="AA6" s="57"/>
      <c r="AB6" s="57"/>
      <c r="AC6" s="57"/>
      <c r="AD6" s="57"/>
      <c r="AE6" s="57"/>
      <c r="AF6" s="53"/>
      <c r="AG6" s="53"/>
    </row>
    <row r="7" spans="1:33" ht="18" x14ac:dyDescent="0.3">
      <c r="A7" s="1"/>
      <c r="B7" s="63"/>
      <c r="C7" s="64"/>
      <c r="D7" s="49"/>
      <c r="E7" s="25"/>
      <c r="F7" s="21"/>
      <c r="G7" s="49"/>
      <c r="H7" s="22"/>
      <c r="I7" s="23"/>
      <c r="J7" s="24"/>
      <c r="K7" s="23"/>
      <c r="L7" s="23"/>
      <c r="M7" s="24"/>
      <c r="N7" s="24"/>
      <c r="O7" s="23"/>
      <c r="P7" s="24"/>
      <c r="Q7" s="24"/>
      <c r="R7" s="24"/>
      <c r="S7" s="24"/>
      <c r="T7" s="48"/>
      <c r="U7" s="24"/>
      <c r="V7" s="24"/>
      <c r="W7" s="24"/>
      <c r="X7" s="24"/>
      <c r="Y7" s="24"/>
      <c r="Z7" s="24"/>
      <c r="AA7" s="24"/>
      <c r="AB7" s="49"/>
      <c r="AC7" s="49"/>
      <c r="AD7" s="49"/>
      <c r="AE7" s="49"/>
      <c r="AF7" s="50"/>
      <c r="AG7" s="49"/>
    </row>
    <row r="8" spans="1:33" x14ac:dyDescent="0.3">
      <c r="A8" s="1"/>
      <c r="B8" s="6" t="s">
        <v>26</v>
      </c>
      <c r="C8" s="4"/>
      <c r="D8" s="4"/>
      <c r="E8" s="4"/>
      <c r="F8" s="4"/>
      <c r="G8" s="18"/>
      <c r="H8" s="4"/>
      <c r="I8" s="4"/>
      <c r="J8" s="4"/>
      <c r="K8" s="4"/>
      <c r="L8" s="4"/>
      <c r="M8" s="5"/>
      <c r="N8" s="4"/>
      <c r="O8" s="4"/>
      <c r="P8" s="4"/>
      <c r="Q8" s="4"/>
      <c r="R8" s="4"/>
      <c r="S8" s="7" t="s">
        <v>19</v>
      </c>
      <c r="T8" s="7"/>
      <c r="U8" s="5"/>
      <c r="V8" s="8"/>
      <c r="W8" s="8"/>
      <c r="X8" s="4"/>
      <c r="Y8" s="4"/>
      <c r="Z8" s="3"/>
      <c r="AA8" s="4"/>
      <c r="AB8" s="4"/>
      <c r="AC8" s="4"/>
      <c r="AD8" s="4"/>
      <c r="AE8" s="4"/>
      <c r="AF8" s="4"/>
      <c r="AG8" s="80" t="s">
        <v>82</v>
      </c>
    </row>
    <row r="9" spans="1:33" x14ac:dyDescent="0.3">
      <c r="B9" s="28"/>
      <c r="C9" s="29" t="s">
        <v>27</v>
      </c>
      <c r="D9" s="28"/>
      <c r="E9" s="28"/>
      <c r="F9" s="28"/>
      <c r="G9" s="28"/>
      <c r="H9" s="28"/>
      <c r="I9" s="28"/>
      <c r="J9" s="28"/>
      <c r="K9" s="28"/>
      <c r="L9" s="28"/>
      <c r="M9" s="28"/>
      <c r="N9" s="30"/>
      <c r="O9" s="29" t="s">
        <v>29</v>
      </c>
      <c r="P9" s="28"/>
      <c r="Q9" s="28"/>
      <c r="R9" s="28"/>
      <c r="S9" s="28"/>
      <c r="T9" s="28"/>
      <c r="U9" s="28"/>
      <c r="V9" s="31" t="str">
        <f>IF(AG10="ungültig",VLOOKUP(FALSE,Tabelle1[[#All],[Ergebnis]:[Prüfungen]],2,0),"")</f>
        <v/>
      </c>
      <c r="W9" s="28"/>
      <c r="X9" s="28"/>
      <c r="Y9" s="28"/>
      <c r="Z9" s="28"/>
      <c r="AA9" s="28"/>
      <c r="AB9" s="28"/>
      <c r="AC9" s="28"/>
      <c r="AD9" s="28"/>
      <c r="AE9" s="28"/>
      <c r="AF9" s="28"/>
      <c r="AG9" s="68" t="str">
        <f>IF(OR(AG16="ungültig",AG10="ungültig")," B) Kontaktdaten |",IF(OR(ISBLANK(C10),ISBLANK(C12),ISBLANK(O10),C16="",H16="",H16="bitte auswählen",O16="")," B) Kontaktdaten |","2"))</f>
        <v xml:space="preserve"> B) Kontaktdaten |</v>
      </c>
    </row>
    <row r="10" spans="1:33" x14ac:dyDescent="0.3">
      <c r="B10" s="32"/>
      <c r="C10" s="148"/>
      <c r="D10" s="149"/>
      <c r="E10" s="149"/>
      <c r="F10" s="149"/>
      <c r="G10" s="149"/>
      <c r="H10" s="149"/>
      <c r="I10" s="149"/>
      <c r="J10" s="149"/>
      <c r="K10" s="149"/>
      <c r="L10" s="149"/>
      <c r="M10" s="150"/>
      <c r="N10" s="33"/>
      <c r="O10" s="145"/>
      <c r="P10" s="146"/>
      <c r="Q10" s="146"/>
      <c r="R10" s="146"/>
      <c r="S10" s="146"/>
      <c r="T10" s="146"/>
      <c r="U10" s="146"/>
      <c r="V10" s="146"/>
      <c r="W10" s="146"/>
      <c r="X10" s="146"/>
      <c r="Y10" s="146"/>
      <c r="Z10" s="146"/>
      <c r="AA10" s="146"/>
      <c r="AB10" s="146"/>
      <c r="AC10" s="146"/>
      <c r="AD10" s="146"/>
      <c r="AE10" s="146"/>
      <c r="AF10" s="147"/>
      <c r="AG10" s="34" t="str" cm="1">
        <f t="array" ref="AG10">IF(O10="","",(IFERROR(IF(SUMPRODUCT('Email Prüfung'!A4:A13*1)=10,"gültig","ungültig"),"ungültig")))</f>
        <v/>
      </c>
    </row>
    <row r="11" spans="1:33" x14ac:dyDescent="0.3">
      <c r="B11" s="28"/>
      <c r="C11" s="29" t="s">
        <v>28</v>
      </c>
      <c r="D11" s="28"/>
      <c r="E11" s="28"/>
      <c r="F11" s="28"/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28"/>
    </row>
    <row r="12" spans="1:33" x14ac:dyDescent="0.3">
      <c r="B12" s="32"/>
      <c r="C12" s="139"/>
      <c r="D12" s="140"/>
      <c r="E12" s="140"/>
      <c r="F12" s="140"/>
      <c r="G12" s="140"/>
      <c r="H12" s="140"/>
      <c r="I12" s="140"/>
      <c r="J12" s="140"/>
      <c r="K12" s="140"/>
      <c r="L12" s="140"/>
      <c r="M12" s="140"/>
      <c r="N12" s="140"/>
      <c r="O12" s="140"/>
      <c r="P12" s="140"/>
      <c r="Q12" s="140"/>
      <c r="R12" s="140"/>
      <c r="S12" s="140"/>
      <c r="T12" s="140"/>
      <c r="U12" s="140"/>
      <c r="V12" s="140"/>
      <c r="W12" s="140"/>
      <c r="X12" s="140"/>
      <c r="Y12" s="140"/>
      <c r="Z12" s="140"/>
      <c r="AA12" s="140"/>
      <c r="AB12" s="140"/>
      <c r="AC12" s="140"/>
      <c r="AD12" s="140"/>
      <c r="AE12" s="140"/>
      <c r="AF12" s="141"/>
      <c r="AG12" s="28"/>
    </row>
    <row r="13" spans="1:33" x14ac:dyDescent="0.3">
      <c r="B13" s="32"/>
      <c r="C13" s="142"/>
      <c r="D13" s="143"/>
      <c r="E13" s="143"/>
      <c r="F13" s="143"/>
      <c r="G13" s="143"/>
      <c r="H13" s="143"/>
      <c r="I13" s="143"/>
      <c r="J13" s="143"/>
      <c r="K13" s="143"/>
      <c r="L13" s="143"/>
      <c r="M13" s="143"/>
      <c r="N13" s="143"/>
      <c r="O13" s="143"/>
      <c r="P13" s="143"/>
      <c r="Q13" s="143"/>
      <c r="R13" s="143"/>
      <c r="S13" s="143"/>
      <c r="T13" s="143"/>
      <c r="U13" s="143"/>
      <c r="V13" s="143"/>
      <c r="W13" s="143"/>
      <c r="X13" s="143"/>
      <c r="Y13" s="143"/>
      <c r="Z13" s="143"/>
      <c r="AA13" s="143"/>
      <c r="AB13" s="143"/>
      <c r="AC13" s="143"/>
      <c r="AD13" s="143"/>
      <c r="AE13" s="143"/>
      <c r="AF13" s="144"/>
      <c r="AG13" s="28"/>
    </row>
    <row r="14" spans="1:33" ht="3.6" customHeight="1" x14ac:dyDescent="0.3">
      <c r="B14" s="28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</row>
    <row r="15" spans="1:33" x14ac:dyDescent="0.3">
      <c r="B15" s="28"/>
      <c r="C15" s="29" t="s">
        <v>60</v>
      </c>
      <c r="D15" s="28"/>
      <c r="E15" s="28"/>
      <c r="F15" s="28"/>
      <c r="G15" s="28"/>
      <c r="H15" s="28" t="s">
        <v>86</v>
      </c>
      <c r="I15" s="28"/>
      <c r="J15" s="28"/>
      <c r="K15" s="30"/>
      <c r="L15" s="28"/>
      <c r="M15" s="28"/>
      <c r="N15" s="35"/>
      <c r="O15" s="29" t="s">
        <v>30</v>
      </c>
      <c r="P15" s="28"/>
      <c r="Q15" s="28"/>
      <c r="R15" s="28"/>
      <c r="S15" s="28"/>
      <c r="T15" s="28"/>
      <c r="U15" s="28"/>
      <c r="V15" s="31" t="str">
        <f>IF(AG16="ungültig",VLOOKUP(FALSE,Tabelle13[[#All],[Ergebnis]:[Prüfungen]],2,0),"")</f>
        <v/>
      </c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68"/>
    </row>
    <row r="16" spans="1:33" x14ac:dyDescent="0.3">
      <c r="B16" s="32"/>
      <c r="C16" s="136"/>
      <c r="D16" s="137"/>
      <c r="E16" s="138"/>
      <c r="F16" s="28"/>
      <c r="G16" s="28"/>
      <c r="H16" s="151" t="s">
        <v>90</v>
      </c>
      <c r="I16" s="152"/>
      <c r="J16" s="152"/>
      <c r="K16" s="152"/>
      <c r="L16" s="153"/>
      <c r="M16" s="28"/>
      <c r="N16" s="28"/>
      <c r="O16" s="145"/>
      <c r="P16" s="146"/>
      <c r="Q16" s="146"/>
      <c r="R16" s="146"/>
      <c r="S16" s="146"/>
      <c r="T16" s="146"/>
      <c r="U16" s="146"/>
      <c r="V16" s="146"/>
      <c r="W16" s="146"/>
      <c r="X16" s="146"/>
      <c r="Y16" s="146"/>
      <c r="Z16" s="146"/>
      <c r="AA16" s="146"/>
      <c r="AB16" s="146"/>
      <c r="AC16" s="146"/>
      <c r="AD16" s="146"/>
      <c r="AE16" s="146"/>
      <c r="AF16" s="147"/>
      <c r="AG16" s="36" t="str" cm="1">
        <f t="array" ref="AG16">IF(O16="","",IFERROR(IF(SUMPRODUCT('Email Prüfung'!A17:A26*1)=10,"gültig","ungültig"),"ungültig"))</f>
        <v/>
      </c>
    </row>
    <row r="17" spans="2:33" ht="3" customHeight="1" x14ac:dyDescent="0.3">
      <c r="B17" s="28"/>
      <c r="C17" s="28"/>
      <c r="D17" s="28"/>
      <c r="E17" s="28"/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</row>
    <row r="18" spans="2:33" ht="6.95" customHeight="1" x14ac:dyDescent="0.3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</row>
    <row r="19" spans="2:33" x14ac:dyDescent="0.3">
      <c r="B19" s="10" t="s">
        <v>34</v>
      </c>
      <c r="C19" s="5"/>
      <c r="D19" s="5"/>
      <c r="E19" s="5"/>
      <c r="F19" s="5"/>
      <c r="G19" s="19"/>
      <c r="H19" s="5"/>
      <c r="I19" s="9"/>
      <c r="J19" s="5"/>
      <c r="K19" s="5"/>
      <c r="L19" s="5"/>
      <c r="M19" s="5"/>
      <c r="N19" s="5"/>
      <c r="O19" s="17"/>
      <c r="P19" s="11"/>
      <c r="Q19" s="5"/>
      <c r="R19" s="5"/>
      <c r="S19" s="5"/>
      <c r="T19" s="5"/>
      <c r="U19" s="5"/>
      <c r="V19" s="5"/>
      <c r="W19" s="17"/>
      <c r="X19" s="5"/>
      <c r="Y19" s="5"/>
      <c r="Z19" s="5"/>
      <c r="AA19" s="5"/>
      <c r="AB19" s="5"/>
      <c r="AC19" s="5"/>
      <c r="AD19" s="5"/>
      <c r="AE19" s="5"/>
      <c r="AF19" s="5"/>
      <c r="AG19" s="80" t="s">
        <v>84</v>
      </c>
    </row>
    <row r="20" spans="2:33" ht="3.6" customHeight="1" x14ac:dyDescent="0.3">
      <c r="B20" s="28"/>
      <c r="C20" s="28"/>
      <c r="D20" s="28"/>
      <c r="E20" s="28"/>
      <c r="F20" s="28"/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36" t="str">
        <f>IF(OR(C21=TRUE,C23=TRUE,C25=TRUE),"5"," B) Format |")</f>
        <v xml:space="preserve"> B) Format |</v>
      </c>
    </row>
    <row r="21" spans="2:33" ht="17.25" customHeight="1" x14ac:dyDescent="0.3">
      <c r="B21" s="28"/>
      <c r="C21" s="27" t="b">
        <v>0</v>
      </c>
      <c r="D21" s="37" t="s">
        <v>48</v>
      </c>
      <c r="E21" s="38"/>
      <c r="F21" s="38"/>
      <c r="G21" s="38"/>
      <c r="H21" s="38"/>
      <c r="I21" s="28"/>
      <c r="J21" s="39"/>
      <c r="K21" s="28"/>
      <c r="L21" s="69" t="str">
        <f>IF(AND(C21=TRUE,C23=TRUE),"Hinweis: mit der Option ""druckbare PDF-Datei"" wird schon die Excel Liste mit versendet","")</f>
        <v/>
      </c>
      <c r="M21" s="28"/>
      <c r="N21" s="28"/>
      <c r="O21" s="28"/>
      <c r="P21" s="28"/>
      <c r="Q21" s="28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35" t="s">
        <v>31</v>
      </c>
      <c r="AG21" s="28" t="str">
        <f>IF(C21=TRUE,25,"")</f>
        <v/>
      </c>
    </row>
    <row r="22" spans="2:33" ht="3.6" customHeight="1" x14ac:dyDescent="0.3">
      <c r="B22" s="28"/>
      <c r="C22" s="40"/>
      <c r="D22" s="41"/>
      <c r="E22" s="28"/>
      <c r="F22" s="28"/>
      <c r="G22" s="28"/>
      <c r="H22" s="28"/>
      <c r="I22" s="28"/>
      <c r="J22" s="39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</row>
    <row r="23" spans="2:33" ht="17.25" customHeight="1" x14ac:dyDescent="0.3">
      <c r="B23" s="28"/>
      <c r="C23" s="27" t="b">
        <v>0</v>
      </c>
      <c r="D23" s="37" t="s">
        <v>81</v>
      </c>
      <c r="E23" s="38"/>
      <c r="F23" s="38"/>
      <c r="G23" s="38"/>
      <c r="H23" s="38"/>
      <c r="I23" s="28"/>
      <c r="J23" s="39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35" t="s">
        <v>85</v>
      </c>
      <c r="AG23" s="28" t="str">
        <f>IF(C23=TRUE,45,"")</f>
        <v/>
      </c>
    </row>
    <row r="24" spans="2:33" ht="3.6" customHeight="1" x14ac:dyDescent="0.3">
      <c r="B24" s="28"/>
      <c r="C24" s="40"/>
      <c r="D24" s="28"/>
      <c r="E24" s="28"/>
      <c r="F24" s="28"/>
      <c r="G24" s="28"/>
      <c r="H24" s="28"/>
      <c r="I24" s="28"/>
      <c r="J24" s="39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</row>
    <row r="25" spans="2:33" ht="17.25" customHeight="1" x14ac:dyDescent="0.3">
      <c r="B25" s="28"/>
      <c r="C25" s="27" t="b">
        <v>0</v>
      </c>
      <c r="D25" s="37" t="s">
        <v>32</v>
      </c>
      <c r="E25" s="37"/>
      <c r="F25" s="37"/>
      <c r="G25" s="38"/>
      <c r="H25" s="38"/>
      <c r="I25" s="28"/>
      <c r="J25" s="39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35" t="s">
        <v>33</v>
      </c>
      <c r="AG25" s="28" t="str">
        <f>IF(C25=TRUE,15,"")</f>
        <v/>
      </c>
    </row>
    <row r="26" spans="2:33" ht="3.6" customHeight="1" x14ac:dyDescent="0.3">
      <c r="B26" s="28"/>
      <c r="C26" s="28"/>
      <c r="D26" s="28"/>
      <c r="E26" s="28"/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</row>
    <row r="27" spans="2:33" ht="6.95" customHeight="1" x14ac:dyDescent="0.3"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</row>
    <row r="28" spans="2:33" x14ac:dyDescent="0.3">
      <c r="B28" s="10" t="s">
        <v>35</v>
      </c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80" t="s">
        <v>83</v>
      </c>
    </row>
    <row r="29" spans="2:33" x14ac:dyDescent="0.3">
      <c r="B29" s="28"/>
      <c r="C29" s="28"/>
      <c r="D29" s="28"/>
      <c r="E29" s="28"/>
      <c r="F29" s="42" t="s">
        <v>47</v>
      </c>
      <c r="G29" s="28"/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43"/>
    </row>
    <row r="30" spans="2:33" x14ac:dyDescent="0.3">
      <c r="B30" s="28"/>
      <c r="C30" s="28" t="s">
        <v>45</v>
      </c>
      <c r="D30" s="28"/>
      <c r="E30" s="28"/>
      <c r="F30" s="28"/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43" t="str">
        <f>IF(AND(X43="",X44="",X45="",X46="",OR(AG31=TRUE,AG32=TRUE,AG35=TRUE,AG36=TRUE,AG38=TRUE,AG39=TRUE)),"8", "C) Wahlbereich |")</f>
        <v>C) Wahlbereich |</v>
      </c>
    </row>
    <row r="31" spans="2:33" x14ac:dyDescent="0.3">
      <c r="B31" s="32"/>
      <c r="C31" s="28" t="s">
        <v>36</v>
      </c>
      <c r="D31" s="165"/>
      <c r="E31" s="165"/>
      <c r="F31" s="28" t="s">
        <v>37</v>
      </c>
      <c r="G31" s="165"/>
      <c r="H31" s="165"/>
      <c r="I31" s="28"/>
      <c r="J31" s="28"/>
      <c r="K31" s="28" t="s">
        <v>36</v>
      </c>
      <c r="L31" s="165"/>
      <c r="M31" s="165"/>
      <c r="N31" s="28" t="s">
        <v>37</v>
      </c>
      <c r="O31" s="165"/>
      <c r="P31" s="165"/>
      <c r="Q31" s="28"/>
      <c r="R31" s="28"/>
      <c r="S31" s="28" t="s">
        <v>36</v>
      </c>
      <c r="T31" s="165"/>
      <c r="U31" s="165"/>
      <c r="V31" s="28" t="s">
        <v>37</v>
      </c>
      <c r="W31" s="165"/>
      <c r="X31" s="165"/>
      <c r="Y31" s="28"/>
      <c r="Z31" s="28"/>
      <c r="AA31" s="28" t="s">
        <v>36</v>
      </c>
      <c r="AB31" s="165"/>
      <c r="AC31" s="165"/>
      <c r="AD31" s="28" t="s">
        <v>37</v>
      </c>
      <c r="AE31" s="165"/>
      <c r="AF31" s="165"/>
      <c r="AG31" s="28" t="b">
        <f>IF(OR(AND(D31&lt;&gt;"",G31&lt;&gt;""),AND(L31&lt;&gt;"",O31&lt;&gt;""),AND(T31&lt;&gt;"",W31&lt;&gt;""),AND(AB31&lt;&gt;"",AE31&lt;&gt;"")),TRUE,FALSE)</f>
        <v>0</v>
      </c>
    </row>
    <row r="32" spans="2:33" x14ac:dyDescent="0.3">
      <c r="B32" s="32"/>
      <c r="C32" s="28" t="s">
        <v>36</v>
      </c>
      <c r="D32" s="165"/>
      <c r="E32" s="165"/>
      <c r="F32" s="28" t="s">
        <v>37</v>
      </c>
      <c r="G32" s="165"/>
      <c r="H32" s="165"/>
      <c r="I32" s="28"/>
      <c r="J32" s="28"/>
      <c r="K32" s="28" t="s">
        <v>36</v>
      </c>
      <c r="L32" s="165"/>
      <c r="M32" s="165"/>
      <c r="N32" s="28" t="s">
        <v>37</v>
      </c>
      <c r="O32" s="165"/>
      <c r="P32" s="165"/>
      <c r="Q32" s="28"/>
      <c r="R32" s="28"/>
      <c r="S32" s="28" t="s">
        <v>36</v>
      </c>
      <c r="T32" s="165"/>
      <c r="U32" s="165"/>
      <c r="V32" s="28" t="s">
        <v>37</v>
      </c>
      <c r="W32" s="165"/>
      <c r="X32" s="165"/>
      <c r="Y32" s="28"/>
      <c r="Z32" s="28"/>
      <c r="AA32" s="28" t="s">
        <v>36</v>
      </c>
      <c r="AB32" s="165"/>
      <c r="AC32" s="165"/>
      <c r="AD32" s="28" t="s">
        <v>37</v>
      </c>
      <c r="AE32" s="165"/>
      <c r="AF32" s="165"/>
      <c r="AG32" s="28" t="b">
        <f>IF(OR(AND(D32&lt;&gt;"",G32&lt;&gt;""),AND(L32&lt;&gt;"",O32&lt;&gt;""),AND(T32&lt;&gt;"",W32&lt;&gt;""),AND(AB32&lt;&gt;"",AE32&lt;&gt;"")),TRUE,FALSE)</f>
        <v>0</v>
      </c>
    </row>
    <row r="33" spans="2:33" ht="3.6" customHeight="1" x14ac:dyDescent="0.3">
      <c r="B33" s="28"/>
      <c r="C33" s="28"/>
      <c r="D33" s="28"/>
      <c r="E33" s="28"/>
      <c r="F33" s="28"/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</row>
    <row r="34" spans="2:33" x14ac:dyDescent="0.3">
      <c r="B34" s="28"/>
      <c r="C34" s="44" t="s">
        <v>44</v>
      </c>
      <c r="D34" s="28"/>
      <c r="E34" s="28"/>
      <c r="F34" s="28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43"/>
    </row>
    <row r="35" spans="2:33" x14ac:dyDescent="0.3">
      <c r="B35" s="32"/>
      <c r="C35" s="166"/>
      <c r="D35" s="167"/>
      <c r="E35" s="166"/>
      <c r="F35" s="167"/>
      <c r="G35" s="166"/>
      <c r="H35" s="167"/>
      <c r="I35" s="166"/>
      <c r="J35" s="167"/>
      <c r="K35" s="166"/>
      <c r="L35" s="167"/>
      <c r="M35" s="166"/>
      <c r="N35" s="167"/>
      <c r="O35" s="166"/>
      <c r="P35" s="167"/>
      <c r="Q35" s="166"/>
      <c r="R35" s="167"/>
      <c r="S35" s="166"/>
      <c r="T35" s="167"/>
      <c r="U35" s="166"/>
      <c r="V35" s="167"/>
      <c r="W35" s="166"/>
      <c r="X35" s="167"/>
      <c r="Y35" s="166"/>
      <c r="Z35" s="167"/>
      <c r="AA35" s="166"/>
      <c r="AB35" s="167"/>
      <c r="AC35" s="166"/>
      <c r="AD35" s="167"/>
      <c r="AE35" s="166"/>
      <c r="AF35" s="167"/>
      <c r="AG35" s="28" t="b">
        <f>IF(OR(C35&lt;&gt;"",E35&lt;&gt;"",G35&lt;&gt;"",I35&lt;&gt;"",K35&lt;&gt;"",M35&lt;&gt;"",O35&lt;&gt;"",Q35&lt;&gt;"",S35&lt;&gt;"",U35&lt;&gt;"",W35&lt;&gt;"",Y35&lt;&gt;"",AA35&lt;&gt;"",AC35&lt;&gt;"",AE35&lt;&gt;""),TRUE,FALSE)</f>
        <v>0</v>
      </c>
    </row>
    <row r="36" spans="2:33" x14ac:dyDescent="0.3">
      <c r="B36" s="32"/>
      <c r="C36" s="166"/>
      <c r="D36" s="167"/>
      <c r="E36" s="166"/>
      <c r="F36" s="167"/>
      <c r="G36" s="166"/>
      <c r="H36" s="167"/>
      <c r="I36" s="166"/>
      <c r="J36" s="167"/>
      <c r="K36" s="166"/>
      <c r="L36" s="167"/>
      <c r="M36" s="166"/>
      <c r="N36" s="167"/>
      <c r="O36" s="166"/>
      <c r="P36" s="167"/>
      <c r="Q36" s="166"/>
      <c r="R36" s="167"/>
      <c r="S36" s="166"/>
      <c r="T36" s="167"/>
      <c r="U36" s="166"/>
      <c r="V36" s="167"/>
      <c r="W36" s="166"/>
      <c r="X36" s="167"/>
      <c r="Y36" s="166"/>
      <c r="Z36" s="167"/>
      <c r="AA36" s="166"/>
      <c r="AB36" s="167"/>
      <c r="AC36" s="166"/>
      <c r="AD36" s="167"/>
      <c r="AE36" s="166"/>
      <c r="AF36" s="167"/>
      <c r="AG36" s="28" t="b">
        <f>IF(OR(C36&lt;&gt;"",E36&lt;&gt;"",G36&lt;&gt;"",I36&lt;&gt;"",K36&lt;&gt;"",M36&lt;&gt;"",O36&lt;&gt;"",Q36&lt;&gt;"",S36&lt;&gt;"",U36&lt;&gt;"",W36&lt;&gt;"",Y36&lt;&gt;"",AA36&lt;&gt;"",AC36&lt;&gt;"",AE36&lt;&gt;""),TRUE,FALSE)</f>
        <v>0</v>
      </c>
    </row>
    <row r="37" spans="2:33" x14ac:dyDescent="0.3">
      <c r="B37" s="28"/>
      <c r="C37" s="44" t="s">
        <v>43</v>
      </c>
      <c r="D37" s="28"/>
      <c r="E37" s="28"/>
      <c r="F37" s="28"/>
      <c r="G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43"/>
    </row>
    <row r="38" spans="2:33" x14ac:dyDescent="0.3">
      <c r="B38" s="32"/>
      <c r="C38" s="156"/>
      <c r="D38" s="157"/>
      <c r="E38" s="156"/>
      <c r="F38" s="157"/>
      <c r="G38" s="156"/>
      <c r="H38" s="157"/>
      <c r="I38" s="156"/>
      <c r="J38" s="157"/>
      <c r="K38" s="156"/>
      <c r="L38" s="157"/>
      <c r="M38" s="156"/>
      <c r="N38" s="157"/>
      <c r="O38" s="156"/>
      <c r="P38" s="157"/>
      <c r="Q38" s="156"/>
      <c r="R38" s="157"/>
      <c r="S38" s="156"/>
      <c r="T38" s="157"/>
      <c r="U38" s="156"/>
      <c r="V38" s="157"/>
      <c r="W38" s="156"/>
      <c r="X38" s="157"/>
      <c r="Y38" s="156"/>
      <c r="Z38" s="157"/>
      <c r="AA38" s="156"/>
      <c r="AB38" s="157"/>
      <c r="AC38" s="156"/>
      <c r="AD38" s="157"/>
      <c r="AE38" s="156"/>
      <c r="AF38" s="157"/>
      <c r="AG38" s="28" t="b">
        <f>IF(OR(C38&lt;&gt;"",E38&lt;&gt;"",G38&lt;&gt;"",I38&lt;&gt;"",K38&lt;&gt;"",M38&lt;&gt;"",O38&lt;&gt;"",Q38&lt;&gt;"",S38&lt;&gt;"",U38&lt;&gt;"",W38&lt;&gt;"",Y38&lt;&gt;"",AA38&lt;&gt;"",AC38&lt;&gt;"",AE38&lt;&gt;""),TRUE,FALSE)</f>
        <v>0</v>
      </c>
    </row>
    <row r="39" spans="2:33" x14ac:dyDescent="0.3">
      <c r="B39" s="32"/>
      <c r="C39" s="156"/>
      <c r="D39" s="157"/>
      <c r="E39" s="156"/>
      <c r="F39" s="157"/>
      <c r="G39" s="156"/>
      <c r="H39" s="157"/>
      <c r="I39" s="156"/>
      <c r="J39" s="157"/>
      <c r="K39" s="156"/>
      <c r="L39" s="157"/>
      <c r="M39" s="156"/>
      <c r="N39" s="157"/>
      <c r="O39" s="156"/>
      <c r="P39" s="157"/>
      <c r="Q39" s="156"/>
      <c r="R39" s="157"/>
      <c r="S39" s="156"/>
      <c r="T39" s="157"/>
      <c r="U39" s="156"/>
      <c r="V39" s="157"/>
      <c r="W39" s="156"/>
      <c r="X39" s="157"/>
      <c r="Y39" s="156"/>
      <c r="Z39" s="157"/>
      <c r="AA39" s="156"/>
      <c r="AB39" s="157"/>
      <c r="AC39" s="156"/>
      <c r="AD39" s="157"/>
      <c r="AE39" s="156"/>
      <c r="AF39" s="157"/>
      <c r="AG39" s="28" t="b">
        <f>IF(OR(C39&lt;&gt;"",E39&lt;&gt;"",G39&lt;&gt;"",I39&lt;&gt;"",K39&lt;&gt;"",M39&lt;&gt;"",O39&lt;&gt;"",Q39&lt;&gt;"",S39&lt;&gt;"",U39&lt;&gt;"",W39&lt;&gt;"",Y39&lt;&gt;"",AA39&lt;&gt;"",AC39&lt;&gt;"",AE39&lt;&gt;""),TRUE,FALSE)</f>
        <v>0</v>
      </c>
    </row>
    <row r="40" spans="2:33" ht="3.6" customHeight="1" x14ac:dyDescent="0.3">
      <c r="B40" s="28"/>
      <c r="C40" s="28"/>
      <c r="D40" s="28"/>
      <c r="E40" s="28"/>
      <c r="F40" s="28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  <c r="AF40" s="28"/>
      <c r="AG40" s="28"/>
    </row>
    <row r="41" spans="2:33" x14ac:dyDescent="0.3">
      <c r="B41" s="28"/>
      <c r="C41" s="28" t="s">
        <v>38</v>
      </c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43"/>
    </row>
    <row r="42" spans="2:33" x14ac:dyDescent="0.3">
      <c r="B42" s="28"/>
      <c r="C42" s="45" t="s">
        <v>40</v>
      </c>
      <c r="D42" s="45"/>
      <c r="E42" s="45"/>
      <c r="F42" s="45"/>
      <c r="G42" s="45"/>
      <c r="H42" s="45"/>
      <c r="I42" s="45"/>
      <c r="J42" s="45" t="s">
        <v>41</v>
      </c>
      <c r="K42" s="45"/>
      <c r="L42" s="28"/>
      <c r="M42" s="28"/>
      <c r="N42" s="28"/>
      <c r="O42" s="28"/>
      <c r="P42" s="28"/>
      <c r="Q42" s="45" t="s">
        <v>39</v>
      </c>
      <c r="R42" s="45"/>
      <c r="S42" s="45"/>
      <c r="T42" s="45"/>
      <c r="U42" s="45"/>
      <c r="V42" s="45"/>
      <c r="W42" s="45"/>
      <c r="X42" s="28"/>
      <c r="Y42" s="28"/>
      <c r="Z42" s="28"/>
      <c r="AA42" s="28"/>
      <c r="AB42" s="28"/>
      <c r="AC42" s="28"/>
      <c r="AD42" s="28"/>
      <c r="AE42" s="28"/>
      <c r="AF42" s="28"/>
      <c r="AG42" s="43"/>
    </row>
    <row r="43" spans="2:33" x14ac:dyDescent="0.3">
      <c r="B43" s="32"/>
      <c r="C43" s="158"/>
      <c r="D43" s="159"/>
      <c r="E43" s="159"/>
      <c r="F43" s="159"/>
      <c r="G43" s="159"/>
      <c r="H43" s="160"/>
      <c r="I43" s="28"/>
      <c r="J43" s="158"/>
      <c r="K43" s="159"/>
      <c r="L43" s="159"/>
      <c r="M43" s="159"/>
      <c r="N43" s="159"/>
      <c r="O43" s="160"/>
      <c r="P43" s="28"/>
      <c r="Q43" s="158"/>
      <c r="R43" s="159"/>
      <c r="S43" s="159"/>
      <c r="T43" s="159"/>
      <c r="U43" s="159"/>
      <c r="V43" s="160"/>
      <c r="W43" s="28"/>
      <c r="X43" s="42" t="str">
        <f>IF(OR(AND(C43="",J43&lt;&gt;""),AND(C43&lt;&gt;"",J43=""),AND(Q43&lt;&gt;"",OR(C43="",J43=""))),"Bitte vollständig ausfüllen","")</f>
        <v/>
      </c>
      <c r="Y43" s="28"/>
      <c r="Z43" s="28"/>
      <c r="AA43" s="28"/>
      <c r="AB43" s="28"/>
      <c r="AC43" s="28"/>
      <c r="AD43" s="28"/>
      <c r="AE43" s="28"/>
      <c r="AF43" s="28"/>
      <c r="AG43" s="28"/>
    </row>
    <row r="44" spans="2:33" x14ac:dyDescent="0.3">
      <c r="B44" s="32"/>
      <c r="C44" s="158"/>
      <c r="D44" s="159"/>
      <c r="E44" s="159"/>
      <c r="F44" s="159"/>
      <c r="G44" s="159"/>
      <c r="H44" s="160"/>
      <c r="I44" s="28"/>
      <c r="J44" s="158"/>
      <c r="K44" s="159"/>
      <c r="L44" s="159"/>
      <c r="M44" s="159"/>
      <c r="N44" s="159"/>
      <c r="O44" s="160"/>
      <c r="P44" s="28"/>
      <c r="Q44" s="158"/>
      <c r="R44" s="159"/>
      <c r="S44" s="159"/>
      <c r="T44" s="159"/>
      <c r="U44" s="159"/>
      <c r="V44" s="160"/>
      <c r="W44" s="28"/>
      <c r="X44" s="42" t="str">
        <f>IF(OR(AND(C44="",J44&lt;&gt;""),AND(C44&lt;&gt;"",J44=""),AND(Q44&lt;&gt;"",OR(C44="",J44=""))),"Bitte vollständig ausfüllen","")</f>
        <v/>
      </c>
      <c r="Y44" s="28"/>
      <c r="Z44" s="28"/>
      <c r="AA44" s="28"/>
      <c r="AB44" s="28"/>
      <c r="AC44" s="28"/>
      <c r="AD44" s="28"/>
      <c r="AE44" s="28"/>
      <c r="AF44" s="28"/>
      <c r="AG44" s="28"/>
    </row>
    <row r="45" spans="2:33" x14ac:dyDescent="0.3">
      <c r="B45" s="32"/>
      <c r="C45" s="158"/>
      <c r="D45" s="159"/>
      <c r="E45" s="159"/>
      <c r="F45" s="159"/>
      <c r="G45" s="159"/>
      <c r="H45" s="160"/>
      <c r="I45" s="28"/>
      <c r="J45" s="158"/>
      <c r="K45" s="159"/>
      <c r="L45" s="159"/>
      <c r="M45" s="159"/>
      <c r="N45" s="159"/>
      <c r="O45" s="160"/>
      <c r="P45" s="28"/>
      <c r="Q45" s="158"/>
      <c r="R45" s="159"/>
      <c r="S45" s="159"/>
      <c r="T45" s="159"/>
      <c r="U45" s="159"/>
      <c r="V45" s="160"/>
      <c r="W45" s="28"/>
      <c r="X45" s="42" t="str">
        <f>IF(OR(AND(C45="",J45&lt;&gt;""),AND(C45&lt;&gt;"",J45=""),AND(Q45&lt;&gt;"",OR(C45="",J45=""))),"Bitte vollständig ausfüllen","")</f>
        <v/>
      </c>
      <c r="Y45" s="28"/>
      <c r="Z45" s="28"/>
      <c r="AA45" s="28"/>
      <c r="AB45" s="28"/>
      <c r="AC45" s="28"/>
      <c r="AD45" s="28"/>
      <c r="AE45" s="28"/>
      <c r="AF45" s="28"/>
      <c r="AG45" s="28"/>
    </row>
    <row r="46" spans="2:33" x14ac:dyDescent="0.3">
      <c r="B46" s="32"/>
      <c r="C46" s="158"/>
      <c r="D46" s="159"/>
      <c r="E46" s="159"/>
      <c r="F46" s="159"/>
      <c r="G46" s="159"/>
      <c r="H46" s="160"/>
      <c r="I46" s="28"/>
      <c r="J46" s="158"/>
      <c r="K46" s="159"/>
      <c r="L46" s="159"/>
      <c r="M46" s="159"/>
      <c r="N46" s="159"/>
      <c r="O46" s="160"/>
      <c r="P46" s="28"/>
      <c r="Q46" s="158"/>
      <c r="R46" s="159"/>
      <c r="S46" s="159"/>
      <c r="T46" s="159"/>
      <c r="U46" s="159"/>
      <c r="V46" s="160"/>
      <c r="W46" s="28"/>
      <c r="X46" s="42" t="str">
        <f>IF(OR(AND(C46="",J46&lt;&gt;""),AND(C46&lt;&gt;"",J46=""),AND(Q46&lt;&gt;"",OR(C46="",J46=""))),"Bitte vollständig ausfüllen","")</f>
        <v/>
      </c>
      <c r="Y46" s="28"/>
      <c r="Z46" s="28"/>
      <c r="AA46" s="28"/>
      <c r="AB46" s="28"/>
      <c r="AC46" s="28"/>
      <c r="AD46" s="28"/>
      <c r="AE46" s="28"/>
      <c r="AF46" s="28"/>
      <c r="AG46" s="28"/>
    </row>
    <row r="47" spans="2:33" ht="3.6" customHeight="1" x14ac:dyDescent="0.3">
      <c r="B47" s="28"/>
      <c r="C47" s="28"/>
      <c r="D47" s="28"/>
      <c r="E47" s="28"/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  <c r="Y47" s="28"/>
      <c r="Z47" s="28"/>
      <c r="AA47" s="28"/>
      <c r="AB47" s="28"/>
      <c r="AC47" s="28"/>
      <c r="AD47" s="28"/>
      <c r="AE47" s="28"/>
      <c r="AF47" s="28"/>
      <c r="AG47" s="28"/>
    </row>
    <row r="48" spans="2:33" ht="3" customHeight="1" x14ac:dyDescent="0.3"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</row>
    <row r="49" spans="1:33" x14ac:dyDescent="0.3">
      <c r="B49" s="154" t="s">
        <v>25</v>
      </c>
      <c r="C49" s="154"/>
      <c r="D49" s="154"/>
      <c r="E49" s="154"/>
      <c r="F49" s="154"/>
      <c r="G49" s="71" t="str">
        <f>IF(_xlfn.CONCAT(AG9,AG20,AG30)="258","þ","ý")</f>
        <v>ý</v>
      </c>
      <c r="H49" s="5"/>
      <c r="I49" s="70" t="str">
        <f>IF(_xlfn.CONCAT(AG9,AG20,AG30)="258","Vollständig","Bitte fehlenden Daten prüfen:")</f>
        <v>Bitte fehlenden Daten prüfen:</v>
      </c>
      <c r="J49" s="5"/>
      <c r="K49" s="5"/>
      <c r="L49" s="5"/>
      <c r="M49" s="5"/>
      <c r="N49" s="5"/>
      <c r="O49" s="11" t="str">
        <f>SUBSTITUTE(SUBSTITUTE(SUBSTITUTE(_xlfn.CONCAT(AG9,AG20,AG30),"2",""),"5",""),"8","")</f>
        <v xml:space="preserve"> B) Kontaktdaten | B) Format |C) Wahlbereich |</v>
      </c>
      <c r="P49" s="5"/>
      <c r="Q49" s="5"/>
      <c r="R49" s="5"/>
      <c r="S49" s="5"/>
      <c r="T49" s="5"/>
      <c r="Z49" s="5"/>
      <c r="AA49" s="5"/>
      <c r="AB49" s="20" t="s">
        <v>42</v>
      </c>
      <c r="AC49" s="20"/>
      <c r="AD49" s="155">
        <f>IF(AND(C21=TRUE,C23=TRUE),SUM(AG23:AG25),SUM(AG21:AG25))</f>
        <v>0</v>
      </c>
      <c r="AE49" s="155"/>
      <c r="AF49" s="155"/>
      <c r="AG49" s="5"/>
    </row>
    <row r="50" spans="1:33" ht="3.6" customHeight="1" x14ac:dyDescent="0.3"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12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</row>
    <row r="51" spans="1:33" ht="3.6" customHeight="1" thickBot="1" x14ac:dyDescent="0.35"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5"/>
      <c r="AG51" s="5"/>
    </row>
    <row r="52" spans="1:33" ht="39.75" customHeight="1" x14ac:dyDescent="0.3">
      <c r="A52" s="168"/>
      <c r="B52" s="65"/>
      <c r="C52" s="161" t="s">
        <v>93</v>
      </c>
      <c r="D52" s="161"/>
      <c r="E52" s="161"/>
      <c r="F52" s="161"/>
      <c r="G52" s="161"/>
      <c r="H52" s="161"/>
      <c r="I52" s="161"/>
      <c r="J52" s="161"/>
      <c r="K52" s="161"/>
      <c r="L52" s="161"/>
      <c r="M52" s="161"/>
      <c r="N52" s="161"/>
      <c r="O52" s="161"/>
      <c r="P52" s="161"/>
      <c r="Q52" s="161"/>
      <c r="R52" s="161"/>
      <c r="S52" s="161"/>
      <c r="T52" s="161"/>
      <c r="U52" s="161"/>
      <c r="V52" s="161"/>
      <c r="W52" s="161"/>
      <c r="X52" s="161"/>
      <c r="Y52" s="161"/>
      <c r="Z52" s="161"/>
      <c r="AA52" s="161"/>
      <c r="AB52" s="161"/>
      <c r="AC52" s="98"/>
      <c r="AD52" s="98"/>
      <c r="AE52" s="98"/>
      <c r="AF52" s="98"/>
      <c r="AG52" s="66"/>
    </row>
    <row r="53" spans="1:33" ht="42" customHeight="1" thickBot="1" x14ac:dyDescent="0.35">
      <c r="A53" s="168"/>
      <c r="B53" s="67"/>
      <c r="C53" s="162"/>
      <c r="D53" s="162"/>
      <c r="E53" s="162"/>
      <c r="F53" s="162"/>
      <c r="G53" s="162"/>
      <c r="H53" s="162"/>
      <c r="I53" s="162"/>
      <c r="J53" s="162"/>
      <c r="K53" s="162"/>
      <c r="L53" s="162"/>
      <c r="M53" s="162"/>
      <c r="N53" s="162"/>
      <c r="O53" s="162"/>
      <c r="P53" s="162"/>
      <c r="Q53" s="162"/>
      <c r="R53" s="162"/>
      <c r="S53" s="162"/>
      <c r="T53" s="162"/>
      <c r="U53" s="162"/>
      <c r="V53" s="162"/>
      <c r="W53" s="162"/>
      <c r="X53" s="162"/>
      <c r="Y53" s="162"/>
      <c r="Z53" s="162"/>
      <c r="AA53" s="162"/>
      <c r="AB53" s="162"/>
      <c r="AC53" s="163" t="s">
        <v>91</v>
      </c>
      <c r="AD53" s="163"/>
      <c r="AE53" s="163"/>
      <c r="AF53" s="163"/>
      <c r="AG53" s="164"/>
    </row>
  </sheetData>
  <sheetProtection algorithmName="SHA-512" hashValue="atvmbEV1Hky22IkBKVdk/kjFcJnwjaatL11MrFQ3/vSKDVjQ4819OOF9uWISMIvIR+QMhMhl1pClEJ8F8c7dsQ==" saltValue="JtWl8Quv2sIONmYcNrluqg==" spinCount="100000" sheet="1" selectLockedCells="1"/>
  <mergeCells count="104">
    <mergeCell ref="A52:A53"/>
    <mergeCell ref="W38:X38"/>
    <mergeCell ref="Y38:Z38"/>
    <mergeCell ref="AA38:AB38"/>
    <mergeCell ref="AC38:AD38"/>
    <mergeCell ref="AE38:AF38"/>
    <mergeCell ref="M38:N38"/>
    <mergeCell ref="O38:P38"/>
    <mergeCell ref="Q38:R38"/>
    <mergeCell ref="S38:T38"/>
    <mergeCell ref="U38:V38"/>
    <mergeCell ref="C38:D38"/>
    <mergeCell ref="E38:F38"/>
    <mergeCell ref="G38:H38"/>
    <mergeCell ref="C46:H46"/>
    <mergeCell ref="J46:O46"/>
    <mergeCell ref="Q45:V45"/>
    <mergeCell ref="C45:H45"/>
    <mergeCell ref="J45:O45"/>
    <mergeCell ref="Q43:V43"/>
    <mergeCell ref="C43:H43"/>
    <mergeCell ref="J43:O43"/>
    <mergeCell ref="Q44:V44"/>
    <mergeCell ref="M39:N39"/>
    <mergeCell ref="Y35:Z35"/>
    <mergeCell ref="AA35:AB35"/>
    <mergeCell ref="AC35:AD35"/>
    <mergeCell ref="AE35:AF35"/>
    <mergeCell ref="I38:J38"/>
    <mergeCell ref="K38:L38"/>
    <mergeCell ref="W36:X36"/>
    <mergeCell ref="Y36:Z36"/>
    <mergeCell ref="AA36:AB36"/>
    <mergeCell ref="AC36:AD36"/>
    <mergeCell ref="AE36:AF36"/>
    <mergeCell ref="O36:P36"/>
    <mergeCell ref="Q36:R36"/>
    <mergeCell ref="S36:T36"/>
    <mergeCell ref="U36:V36"/>
    <mergeCell ref="Q35:R35"/>
    <mergeCell ref="S35:T35"/>
    <mergeCell ref="C35:D35"/>
    <mergeCell ref="E35:F35"/>
    <mergeCell ref="G35:H35"/>
    <mergeCell ref="I35:J35"/>
    <mergeCell ref="K35:L35"/>
    <mergeCell ref="M35:N35"/>
    <mergeCell ref="O35:P35"/>
    <mergeCell ref="U35:V35"/>
    <mergeCell ref="W35:X35"/>
    <mergeCell ref="C52:AB53"/>
    <mergeCell ref="AC53:AG53"/>
    <mergeCell ref="W31:X31"/>
    <mergeCell ref="AB31:AC31"/>
    <mergeCell ref="AE31:AF31"/>
    <mergeCell ref="D32:E32"/>
    <mergeCell ref="G32:H32"/>
    <mergeCell ref="L32:M32"/>
    <mergeCell ref="O32:P32"/>
    <mergeCell ref="T32:U32"/>
    <mergeCell ref="W32:X32"/>
    <mergeCell ref="AB32:AC32"/>
    <mergeCell ref="AE32:AF32"/>
    <mergeCell ref="D31:E31"/>
    <mergeCell ref="G31:H31"/>
    <mergeCell ref="L31:M31"/>
    <mergeCell ref="O31:P31"/>
    <mergeCell ref="T31:U31"/>
    <mergeCell ref="C36:D36"/>
    <mergeCell ref="E36:F36"/>
    <mergeCell ref="G36:H36"/>
    <mergeCell ref="I36:J36"/>
    <mergeCell ref="K36:L36"/>
    <mergeCell ref="M36:N36"/>
    <mergeCell ref="B49:F49"/>
    <mergeCell ref="AD49:AF49"/>
    <mergeCell ref="AA39:AB39"/>
    <mergeCell ref="AC39:AD39"/>
    <mergeCell ref="AE39:AF39"/>
    <mergeCell ref="E39:F39"/>
    <mergeCell ref="C39:D39"/>
    <mergeCell ref="Q39:R39"/>
    <mergeCell ref="S39:T39"/>
    <mergeCell ref="W39:X39"/>
    <mergeCell ref="Y39:Z39"/>
    <mergeCell ref="G39:H39"/>
    <mergeCell ref="I39:J39"/>
    <mergeCell ref="K39:L39"/>
    <mergeCell ref="Q46:V46"/>
    <mergeCell ref="U39:V39"/>
    <mergeCell ref="C44:H44"/>
    <mergeCell ref="J44:O44"/>
    <mergeCell ref="O39:P39"/>
    <mergeCell ref="H2:Q2"/>
    <mergeCell ref="U3:V3"/>
    <mergeCell ref="K5:M5"/>
    <mergeCell ref="O5:Q5"/>
    <mergeCell ref="S5:U5"/>
    <mergeCell ref="C16:E16"/>
    <mergeCell ref="C12:AF13"/>
    <mergeCell ref="O10:AF10"/>
    <mergeCell ref="O16:AF16"/>
    <mergeCell ref="C10:M10"/>
    <mergeCell ref="H16:L16"/>
  </mergeCells>
  <conditionalFormatting sqref="O15:W15 K15">
    <cfRule type="expression" dxfId="26" priority="412">
      <formula>$AG$16="ungültig"</formula>
    </cfRule>
  </conditionalFormatting>
  <conditionalFormatting sqref="N9:W9">
    <cfRule type="expression" dxfId="25" priority="411">
      <formula>$AG$10="ungültig"</formula>
    </cfRule>
  </conditionalFormatting>
  <conditionalFormatting sqref="O49:T49">
    <cfRule type="expression" dxfId="24" priority="1067">
      <formula>$O$49&lt;&gt;""</formula>
    </cfRule>
  </conditionalFormatting>
  <conditionalFormatting sqref="B20:B26 C20 C22 C24 C26 D20:AF26">
    <cfRule type="expression" dxfId="23" priority="907">
      <formula>$AG$20="5"</formula>
    </cfRule>
  </conditionalFormatting>
  <conditionalFormatting sqref="A27:AG51 A53:B53 A52:C52 AC52:AG52 AC53">
    <cfRule type="expression" dxfId="22" priority="311">
      <formula>$AG$20&lt;&gt;"5"</formula>
    </cfRule>
  </conditionalFormatting>
  <conditionalFormatting sqref="AG20:AG26">
    <cfRule type="expression" dxfId="21" priority="910">
      <formula>$AG$20="5"</formula>
    </cfRule>
  </conditionalFormatting>
  <conditionalFormatting sqref="A53:B53 A52:C52 AC52:AG52 AC53">
    <cfRule type="expression" dxfId="20" priority="322">
      <formula>$AG$30&lt;&gt;"8"</formula>
    </cfRule>
  </conditionalFormatting>
  <conditionalFormatting sqref="AG29:AG47">
    <cfRule type="expression" dxfId="19" priority="1037">
      <formula>$AG$30="8"</formula>
    </cfRule>
  </conditionalFormatting>
  <conditionalFormatting sqref="B29:AF30 B31:C32 F31:F32 I31:K32 N31:N32 Q31:S32 V31:V32 Y31:AA32 AD31:AD32 B33:AF34 B35:B36 B37:AF37 B38:B39 B40:AF42 B43:B46 I43:I46 P43:P46 W43:AF46 B47:AF47">
    <cfRule type="expression" dxfId="18" priority="912">
      <formula>$AG$30="8"</formula>
    </cfRule>
  </conditionalFormatting>
  <conditionalFormatting sqref="C31:AF46">
    <cfRule type="expression" dxfId="17" priority="1059">
      <formula>$AG$30="8"</formula>
    </cfRule>
  </conditionalFormatting>
  <conditionalFormatting sqref="B9:B17 C9:AF9 N10 C11:AF11 C14:AF15 F16:G16 M16:N16 C17:AF17">
    <cfRule type="expression" dxfId="16" priority="623">
      <formula>$AG$9="2"</formula>
    </cfRule>
  </conditionalFormatting>
  <conditionalFormatting sqref="AG9:AG17">
    <cfRule type="expression" dxfId="15" priority="682">
      <formula>$AG$9="2"</formula>
    </cfRule>
  </conditionalFormatting>
  <conditionalFormatting sqref="C10:AF16">
    <cfRule type="expression" dxfId="14" priority="905">
      <formula>$AG$9="2"</formula>
    </cfRule>
  </conditionalFormatting>
  <conditionalFormatting sqref="A18:AG51 A53:B53 A52:C52 AC52:AG52 AC53">
    <cfRule type="expression" dxfId="13" priority="1">
      <formula>$AG$9&lt;&gt;"2"</formula>
    </cfRule>
  </conditionalFormatting>
  <conditionalFormatting sqref="G49:I49">
    <cfRule type="expression" dxfId="12" priority="1060">
      <formula>$I$49&lt;&gt;"Vollständig"</formula>
    </cfRule>
  </conditionalFormatting>
  <dataValidations count="3">
    <dataValidation type="whole" allowBlank="1" showInputMessage="1" showErrorMessage="1" error="Dies war keine 5-stellige Dienststellennummer" promptTitle="DST Nr." prompt="Bitte geben Sie die 5-stellige Dienststellennummer ein" sqref="C38:AF39" xr:uid="{2FF539FD-D37B-4156-B37A-C863EE2BB700}">
      <formula1>1000</formula1>
      <formula2>99999</formula2>
    </dataValidation>
    <dataValidation type="whole" allowBlank="1" showInputMessage="1" showErrorMessage="1" error="Dies war keine 4 bzw. 5-stellige Arbeitgebernummer" promptTitle="AG Nr." prompt="Bitte geben Sie die 4 bzw. 5-stellige Arbeitgebernummer ein" sqref="D31:E32 G31:H32 L31:M32 O31:P32 T31:U32 W31:X32 AB31:AC32 AE31:AF32 C35:AF36" xr:uid="{2072CB09-3814-4B20-9481-5471395B444A}">
      <formula1>2</formula1>
      <formula2>99999</formula2>
    </dataValidation>
    <dataValidation type="textLength" allowBlank="1" showInputMessage="1" showErrorMessage="1" error="Bitte nennen Sie uns die vollständige Anschrift wohin die Rechnung gesendet werden soll." sqref="C12:AF13" xr:uid="{7F0BDCD6-07B0-4E18-8A30-8519E104C9C4}">
      <formula1>40</formula1>
      <formula2>999</formula2>
    </dataValidation>
  </dataValidations>
  <pageMargins left="0.4" right="0.23622047244094491" top="0.27559055118110237" bottom="0.23622047244094491" header="7.874015748031496E-2" footer="7.874015748031496E-2"/>
  <pageSetup paperSize="9" scale="86" fitToHeight="0" orientation="portrait" horizontalDpi="4294967295" verticalDpi="4294967295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81" r:id="rId4" name="Check Box 157">
              <controlPr locked="0" defaultSize="0" autoFill="0" autoLine="0" autoPict="0" altText="">
                <anchor moveWithCells="1">
                  <from>
                    <xdr:col>2</xdr:col>
                    <xdr:colOff>9525</xdr:colOff>
                    <xdr:row>20</xdr:row>
                    <xdr:rowOff>9525</xdr:rowOff>
                  </from>
                  <to>
                    <xdr:col>2</xdr:col>
                    <xdr:colOff>209550</xdr:colOff>
                    <xdr:row>21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2" r:id="rId5" name="Check Box 158">
              <controlPr locked="0" defaultSize="0" autoFill="0" autoLine="0" autoPict="0" altText="">
                <anchor moveWithCells="1">
                  <from>
                    <xdr:col>2</xdr:col>
                    <xdr:colOff>9525</xdr:colOff>
                    <xdr:row>22</xdr:row>
                    <xdr:rowOff>9525</xdr:rowOff>
                  </from>
                  <to>
                    <xdr:col>2</xdr:col>
                    <xdr:colOff>209550</xdr:colOff>
                    <xdr:row>23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5" r:id="rId6" name="Check Box 161">
              <controlPr locked="0" defaultSize="0" autoFill="0" autoLine="0" autoPict="0" altText="">
                <anchor moveWithCells="1">
                  <from>
                    <xdr:col>2</xdr:col>
                    <xdr:colOff>9525</xdr:colOff>
                    <xdr:row>24</xdr:row>
                    <xdr:rowOff>9525</xdr:rowOff>
                  </from>
                  <to>
                    <xdr:col>2</xdr:col>
                    <xdr:colOff>209550</xdr:colOff>
                    <xdr:row>25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Title="Hinweis" error="Bitte entsprechend auswählen" xr:uid="{E66F8D40-7CF7-4FCA-A966-276385F8A3A4}">
          <x14:formula1>
            <xm:f>'Email Prüfung'!$F$16:$F$19</xm:f>
          </x14:formula1>
          <xm:sqref>H16:L16</xm:sqref>
        </x14:dataValidation>
        <x14:dataValidation type="date" allowBlank="1" showInputMessage="1" showErrorMessage="1" errorTitle="Fehler" error="bitte ein gültiges Datum eingeben (Format: TT.MM.JJJJ)" xr:uid="{9FCC5B81-B003-4380-827B-48FE112DD899}">
          <x14:formula1>
            <xm:f>'Email Prüfung'!F11</xm:f>
          </x14:formula1>
          <x14:formula2>
            <xm:f>'Email Prüfung'!F12</xm:f>
          </x14:formula2>
          <xm:sqref>C16:E16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F77214-3E01-4715-8C28-B8AF0D18C69A}">
  <sheetPr codeName="Tabelle2"/>
  <dimension ref="A1:K29"/>
  <sheetViews>
    <sheetView topLeftCell="C1" zoomScale="145" zoomScaleNormal="145" workbookViewId="0">
      <selection activeCell="L1" sqref="L1"/>
    </sheetView>
  </sheetViews>
  <sheetFormatPr baseColWidth="10" defaultRowHeight="15" x14ac:dyDescent="0.25"/>
  <cols>
    <col min="1" max="1" width="9.28515625" style="15" customWidth="1"/>
    <col min="2" max="2" width="40.85546875" style="15" bestFit="1" customWidth="1"/>
    <col min="3" max="3" width="82.28515625" style="15" bestFit="1" customWidth="1"/>
    <col min="4" max="4" width="2.85546875" style="15" customWidth="1"/>
    <col min="5" max="5" width="4.7109375" style="15" bestFit="1" customWidth="1"/>
    <col min="6" max="6" width="7.85546875" style="15" bestFit="1" customWidth="1"/>
    <col min="7" max="7" width="8.140625" style="15" bestFit="1" customWidth="1"/>
    <col min="8" max="8" width="13.28515625" style="15" bestFit="1" customWidth="1"/>
    <col min="9" max="9" width="8.28515625" style="15" bestFit="1" customWidth="1"/>
    <col min="10" max="10" width="8.140625" style="15" bestFit="1" customWidth="1"/>
    <col min="11" max="11" width="11.42578125" style="15"/>
    <col min="12" max="16384" width="11.42578125" style="13"/>
  </cols>
  <sheetData>
    <row r="1" spans="1:11" ht="27" x14ac:dyDescent="0.25">
      <c r="A1" s="95" t="s">
        <v>8</v>
      </c>
      <c r="B1" s="81"/>
      <c r="C1" s="81"/>
      <c r="D1" s="81"/>
      <c r="E1" s="99" t="s">
        <v>61</v>
      </c>
      <c r="F1" s="100" t="s">
        <v>62</v>
      </c>
      <c r="G1" s="101" t="s">
        <v>63</v>
      </c>
      <c r="H1" s="99" t="s">
        <v>64</v>
      </c>
      <c r="I1" s="100" t="s">
        <v>61</v>
      </c>
      <c r="J1" s="101" t="s">
        <v>65</v>
      </c>
      <c r="K1" s="81"/>
    </row>
    <row r="2" spans="1:11" ht="16.5" x14ac:dyDescent="0.3">
      <c r="A2" s="81"/>
      <c r="B2" s="81"/>
      <c r="C2" s="81"/>
      <c r="D2" s="81"/>
      <c r="E2" s="102" t="s">
        <v>74</v>
      </c>
      <c r="F2" s="103">
        <f>100/J6*G2</f>
        <v>41.666666666666671</v>
      </c>
      <c r="G2" s="104">
        <f>J2</f>
        <v>5</v>
      </c>
      <c r="H2" s="105" t="s">
        <v>66</v>
      </c>
      <c r="I2" s="103" t="str">
        <f>IF('MAV Wahlliste Bestellung'!AG9="2","2","")</f>
        <v/>
      </c>
      <c r="J2" s="104">
        <v>5</v>
      </c>
      <c r="K2" s="81"/>
    </row>
    <row r="3" spans="1:11" ht="16.5" x14ac:dyDescent="0.3">
      <c r="A3" s="82" t="s">
        <v>6</v>
      </c>
      <c r="B3" s="83" t="s">
        <v>4</v>
      </c>
      <c r="C3" s="83" t="s">
        <v>7</v>
      </c>
      <c r="D3" s="81"/>
      <c r="E3" s="102" t="s">
        <v>75</v>
      </c>
      <c r="F3" s="103">
        <f t="shared" ref="F3:F8" si="0">100/$J$6*G3</f>
        <v>16.666666666666668</v>
      </c>
      <c r="G3" s="104">
        <f>J3</f>
        <v>2</v>
      </c>
      <c r="H3" s="105" t="s">
        <v>72</v>
      </c>
      <c r="I3" s="103" t="str">
        <f>IF('MAV Wahlliste Bestellung'!AG20="5","5","")</f>
        <v/>
      </c>
      <c r="J3" s="104">
        <v>2</v>
      </c>
      <c r="K3" s="81"/>
    </row>
    <row r="4" spans="1:11" ht="17.25" thickBot="1" x14ac:dyDescent="0.35">
      <c r="A4" s="91" t="b">
        <f>LEN('MAV Wahlliste Bestellung'!O10)&gt;=10</f>
        <v>0</v>
      </c>
      <c r="B4" s="91" t="s">
        <v>0</v>
      </c>
      <c r="C4" s="84" t="s">
        <v>18</v>
      </c>
      <c r="D4" s="81"/>
      <c r="E4" s="102" t="s">
        <v>76</v>
      </c>
      <c r="F4" s="103">
        <f t="shared" si="0"/>
        <v>41.666666666666671</v>
      </c>
      <c r="G4" s="104">
        <f>J4</f>
        <v>5</v>
      </c>
      <c r="H4" s="106" t="s">
        <v>73</v>
      </c>
      <c r="I4" s="107" t="str">
        <f>IF('MAV Wahlliste Bestellung'!AG30="8","8","")</f>
        <v/>
      </c>
      <c r="J4" s="108">
        <v>5</v>
      </c>
      <c r="K4" s="81"/>
    </row>
    <row r="5" spans="1:11" ht="17.25" thickBot="1" x14ac:dyDescent="0.35">
      <c r="A5" s="91" t="b">
        <f>LEN('MAV Wahlliste Bestellung'!O10)&lt;=254</f>
        <v>1</v>
      </c>
      <c r="B5" s="91" t="s">
        <v>1</v>
      </c>
      <c r="C5" s="85" t="s">
        <v>9</v>
      </c>
      <c r="D5" s="81"/>
      <c r="E5" s="102" t="s">
        <v>77</v>
      </c>
      <c r="F5" s="103">
        <f t="shared" si="0"/>
        <v>58.333333333333336</v>
      </c>
      <c r="G5" s="104">
        <f>J2+J3</f>
        <v>7</v>
      </c>
      <c r="H5" s="2"/>
      <c r="I5" s="2"/>
      <c r="J5" s="2"/>
      <c r="K5" s="81"/>
    </row>
    <row r="6" spans="1:11" ht="17.25" thickBot="1" x14ac:dyDescent="0.35">
      <c r="A6" s="91" t="b">
        <f>ISNUMBER(FIND("@",'MAV Wahlliste Bestellung'!O10))</f>
        <v>0</v>
      </c>
      <c r="B6" s="92" t="s">
        <v>2</v>
      </c>
      <c r="C6" s="85" t="s">
        <v>10</v>
      </c>
      <c r="D6" s="81"/>
      <c r="E6" s="102" t="s">
        <v>78</v>
      </c>
      <c r="F6" s="103">
        <f t="shared" si="0"/>
        <v>83.333333333333343</v>
      </c>
      <c r="G6" s="104">
        <f>J2+J4</f>
        <v>10</v>
      </c>
      <c r="H6" s="109" t="s">
        <v>67</v>
      </c>
      <c r="I6" s="110"/>
      <c r="J6" s="111">
        <f>SUM(J2:J4)</f>
        <v>12</v>
      </c>
      <c r="K6" s="81"/>
    </row>
    <row r="7" spans="1:11" ht="17.25" thickBot="1" x14ac:dyDescent="0.35">
      <c r="A7" s="91" t="b">
        <f>AND(LEFT('MAV Wahlliste Bestellung'!O10,1)&lt;&gt;"@",RIGHT('MAV Wahlliste Bestellung'!O10,1)&lt;&gt;"@")</f>
        <v>1</v>
      </c>
      <c r="B7" s="93" t="s">
        <v>3</v>
      </c>
      <c r="C7" s="85" t="s">
        <v>11</v>
      </c>
      <c r="D7" s="81"/>
      <c r="E7" s="102" t="s">
        <v>79</v>
      </c>
      <c r="F7" s="103">
        <f t="shared" si="0"/>
        <v>58.333333333333336</v>
      </c>
      <c r="G7" s="104">
        <f>J3+J4</f>
        <v>7</v>
      </c>
      <c r="H7" s="105"/>
      <c r="I7" s="107"/>
      <c r="J7" s="107"/>
      <c r="K7" s="81"/>
    </row>
    <row r="8" spans="1:11" ht="17.25" thickBot="1" x14ac:dyDescent="0.35">
      <c r="A8" s="91" t="b">
        <f>AND(LEFT('MAV Wahlliste Bestellung'!O10,1)&lt;&gt;".",RIGHT('MAV Wahlliste Bestellung'!O10,1)&lt;&gt;".")</f>
        <v>1</v>
      </c>
      <c r="B8" s="92" t="s">
        <v>5</v>
      </c>
      <c r="C8" s="85" t="s">
        <v>12</v>
      </c>
      <c r="D8" s="81"/>
      <c r="E8" s="112" t="s">
        <v>80</v>
      </c>
      <c r="F8" s="107">
        <f t="shared" si="0"/>
        <v>100</v>
      </c>
      <c r="G8" s="108">
        <f>J2+J3+J4</f>
        <v>12</v>
      </c>
      <c r="H8" s="113"/>
      <c r="I8" s="114" t="s">
        <v>68</v>
      </c>
      <c r="J8" s="115">
        <v>2</v>
      </c>
      <c r="K8" s="81"/>
    </row>
    <row r="9" spans="1:11" ht="16.5" x14ac:dyDescent="0.3">
      <c r="A9" s="91" t="b">
        <f>ISNUMBER(FIND(".",'MAV Wahlliste Bestellung'!O10,FIND("@",'MAV Wahlliste Bestellung'!O10)+2))</f>
        <v>0</v>
      </c>
      <c r="B9" s="91" t="s">
        <v>23</v>
      </c>
      <c r="C9" s="85" t="s">
        <v>13</v>
      </c>
      <c r="D9" s="81"/>
      <c r="E9" s="116"/>
      <c r="F9" s="117"/>
      <c r="G9" s="117"/>
      <c r="H9" s="118"/>
      <c r="I9" s="119" t="s">
        <v>69</v>
      </c>
      <c r="J9" s="120" t="str">
        <f>IFERROR(VLOOKUP(I12,E1:F8,2,0),"0")</f>
        <v>0</v>
      </c>
      <c r="K9" s="81"/>
    </row>
    <row r="10" spans="1:11" ht="16.5" x14ac:dyDescent="0.3">
      <c r="A10" s="91" t="e">
        <f>AND(FIND("@",'MAV Wahlliste Bestellung'!O10)&gt;1)</f>
        <v>#VALUE!</v>
      </c>
      <c r="B10" s="91" t="s">
        <v>22</v>
      </c>
      <c r="C10" s="85" t="s">
        <v>14</v>
      </c>
      <c r="D10" s="81"/>
      <c r="E10" s="2"/>
      <c r="F10" s="2"/>
      <c r="G10" s="2"/>
      <c r="H10" s="113"/>
      <c r="I10" s="119" t="s">
        <v>70</v>
      </c>
      <c r="J10" s="120">
        <f>100-J9</f>
        <v>100</v>
      </c>
      <c r="K10" s="81"/>
    </row>
    <row r="11" spans="1:11" ht="16.5" x14ac:dyDescent="0.3">
      <c r="A11" s="91" t="e">
        <f>AND(FIND("@",'MAV Wahlliste Bestellung'!O10)&lt;=65)</f>
        <v>#VALUE!</v>
      </c>
      <c r="B11" s="91" t="s">
        <v>21</v>
      </c>
      <c r="C11" s="85" t="s">
        <v>15</v>
      </c>
      <c r="D11" s="81"/>
      <c r="E11" s="2"/>
      <c r="F11" s="2"/>
      <c r="G11" s="2"/>
      <c r="H11" s="113"/>
      <c r="I11" s="119" t="s">
        <v>71</v>
      </c>
      <c r="J11" s="121">
        <v>2</v>
      </c>
      <c r="K11" s="81"/>
    </row>
    <row r="12" spans="1:11" ht="17.25" thickBot="1" x14ac:dyDescent="0.35">
      <c r="A12" s="91" t="e">
        <f>LEN('MAV Wahlliste Bestellung'!O10)-FIND(CHAR(8),SUBSTITUTE('MAV Wahlliste Bestellung'!O10,".",CHAR(8),LEN('MAV Wahlliste Bestellung'!O10)-LEN(SUBSTITUTE('MAV Wahlliste Bestellung'!O10,".",""))))&gt;=2</f>
        <v>#VALUE!</v>
      </c>
      <c r="B12" s="91" t="s">
        <v>20</v>
      </c>
      <c r="C12" s="85" t="s">
        <v>16</v>
      </c>
      <c r="D12" s="81"/>
      <c r="E12" s="2"/>
      <c r="F12" s="2"/>
      <c r="G12" s="2"/>
      <c r="H12" s="2"/>
      <c r="I12" s="122" t="str">
        <f>_xlfn.CONCAT(I2,I3,I4)</f>
        <v/>
      </c>
      <c r="J12" s="123"/>
      <c r="K12" s="81"/>
    </row>
    <row r="13" spans="1:11" ht="16.5" x14ac:dyDescent="0.3">
      <c r="A13" s="91" t="b" cm="1">
        <f t="array" ref="A13">IF(ISNUMBER(SUMPRODUCT(SEARCH(MID('MAV Wahlliste Bestellung'!O10,ROW(1:267),1),A1,1))),TRUE,FALSE)</f>
        <v>1</v>
      </c>
      <c r="B13" s="91" t="s">
        <v>24</v>
      </c>
      <c r="C13" s="85" t="s">
        <v>17</v>
      </c>
      <c r="D13" s="81"/>
      <c r="E13" s="2"/>
      <c r="F13" s="2"/>
      <c r="G13" s="2"/>
      <c r="H13" s="2"/>
      <c r="I13" s="2"/>
      <c r="J13" s="2"/>
      <c r="K13" s="81"/>
    </row>
    <row r="14" spans="1:11" ht="16.5" x14ac:dyDescent="0.3">
      <c r="A14" s="81"/>
      <c r="B14" s="81"/>
      <c r="C14" s="81"/>
      <c r="D14" s="81"/>
      <c r="E14" s="2"/>
      <c r="F14" s="2"/>
      <c r="G14" s="2"/>
      <c r="H14" s="2"/>
      <c r="I14" s="2"/>
      <c r="J14" s="2"/>
      <c r="K14" s="81"/>
    </row>
    <row r="15" spans="1:11" ht="16.5" x14ac:dyDescent="0.3">
      <c r="A15" s="86"/>
      <c r="B15" s="81"/>
      <c r="C15" s="87"/>
      <c r="D15" s="81"/>
      <c r="E15" s="2"/>
      <c r="F15" s="97" t="s">
        <v>92</v>
      </c>
      <c r="G15" s="2"/>
      <c r="H15" s="2"/>
      <c r="I15" s="2"/>
      <c r="J15" s="2"/>
      <c r="K15" s="81"/>
    </row>
    <row r="16" spans="1:11" ht="16.5" x14ac:dyDescent="0.3">
      <c r="A16" s="82" t="s">
        <v>6</v>
      </c>
      <c r="B16" s="83" t="s">
        <v>4</v>
      </c>
      <c r="C16" s="83" t="s">
        <v>7</v>
      </c>
      <c r="D16" s="81"/>
      <c r="E16" s="2"/>
      <c r="F16" s="96" t="s">
        <v>88</v>
      </c>
      <c r="G16" s="96"/>
      <c r="H16" s="96"/>
      <c r="I16" s="2"/>
      <c r="J16" s="2"/>
      <c r="K16" s="81"/>
    </row>
    <row r="17" spans="1:11" ht="16.5" x14ac:dyDescent="0.3">
      <c r="A17" s="91" t="b">
        <f>LEN('MAV Wahlliste Bestellung'!O16)&gt;=10</f>
        <v>0</v>
      </c>
      <c r="B17" s="91" t="s">
        <v>0</v>
      </c>
      <c r="C17" s="84" t="s">
        <v>18</v>
      </c>
      <c r="D17" s="81"/>
      <c r="E17" s="2"/>
      <c r="F17" s="2" t="s">
        <v>89</v>
      </c>
      <c r="G17" s="2"/>
      <c r="H17" s="2"/>
      <c r="I17" s="2"/>
      <c r="J17" s="2"/>
      <c r="K17" s="81"/>
    </row>
    <row r="18" spans="1:11" ht="16.5" x14ac:dyDescent="0.3">
      <c r="A18" s="91" t="b">
        <f>LEN('MAV Wahlliste Bestellung'!O16)&lt;=254</f>
        <v>1</v>
      </c>
      <c r="B18" s="91" t="s">
        <v>1</v>
      </c>
      <c r="C18" s="85" t="s">
        <v>9</v>
      </c>
      <c r="D18" s="88"/>
      <c r="E18" s="2"/>
      <c r="F18" s="96" t="s">
        <v>87</v>
      </c>
      <c r="G18" s="96"/>
      <c r="H18" s="96"/>
      <c r="I18" s="2"/>
      <c r="J18" s="2"/>
      <c r="K18" s="81"/>
    </row>
    <row r="19" spans="1:11" ht="16.5" x14ac:dyDescent="0.3">
      <c r="A19" s="91" t="b">
        <f>ISNUMBER(FIND("@",'MAV Wahlliste Bestellung'!O16))</f>
        <v>0</v>
      </c>
      <c r="B19" s="92" t="s">
        <v>2</v>
      </c>
      <c r="C19" s="85" t="s">
        <v>10</v>
      </c>
      <c r="D19" s="81"/>
      <c r="E19" s="2"/>
      <c r="F19" s="2" t="s">
        <v>90</v>
      </c>
      <c r="G19" s="2"/>
      <c r="H19" s="2"/>
      <c r="I19" s="2"/>
      <c r="J19" s="2"/>
      <c r="K19" s="81"/>
    </row>
    <row r="20" spans="1:11" x14ac:dyDescent="0.25">
      <c r="A20" s="94" t="b">
        <f>AND(LEFT('MAV Wahlliste Bestellung'!O16,1)&lt;&gt;"@",RIGHT('MAV Wahlliste Bestellung'!O16,1)&lt;&gt;"@")</f>
        <v>1</v>
      </c>
      <c r="B20" s="93" t="s">
        <v>3</v>
      </c>
      <c r="C20" s="90" t="s">
        <v>11</v>
      </c>
      <c r="D20" s="81"/>
      <c r="E20" s="81"/>
      <c r="F20" s="81"/>
      <c r="G20" s="81"/>
      <c r="H20" s="81"/>
      <c r="I20" s="81"/>
      <c r="J20" s="81"/>
      <c r="K20" s="81"/>
    </row>
    <row r="21" spans="1:11" x14ac:dyDescent="0.25">
      <c r="A21" s="91" t="b">
        <f>AND(LEFT('MAV Wahlliste Bestellung'!O16,1)&lt;&gt;".",RIGHT('MAV Wahlliste Bestellung'!O16,1)&lt;&gt;".")</f>
        <v>1</v>
      </c>
      <c r="B21" s="92" t="s">
        <v>5</v>
      </c>
      <c r="C21" s="85" t="s">
        <v>12</v>
      </c>
      <c r="D21" s="81"/>
      <c r="E21" s="81"/>
      <c r="F21" s="81"/>
      <c r="G21" s="81"/>
      <c r="H21" s="81"/>
      <c r="I21" s="81"/>
      <c r="J21" s="81"/>
      <c r="K21" s="81"/>
    </row>
    <row r="22" spans="1:11" x14ac:dyDescent="0.25">
      <c r="A22" s="91" t="b">
        <f>ISNUMBER(FIND(".",'MAV Wahlliste Bestellung'!O16,FIND("@",'MAV Wahlliste Bestellung'!O16)+2))</f>
        <v>0</v>
      </c>
      <c r="B22" s="91" t="s">
        <v>23</v>
      </c>
      <c r="C22" s="85" t="s">
        <v>13</v>
      </c>
      <c r="D22" s="89"/>
      <c r="E22" s="81"/>
      <c r="F22" s="81"/>
      <c r="G22" s="81"/>
      <c r="H22" s="81"/>
      <c r="I22" s="81"/>
      <c r="J22" s="81"/>
      <c r="K22" s="81"/>
    </row>
    <row r="23" spans="1:11" x14ac:dyDescent="0.25">
      <c r="A23" s="91" t="e">
        <f>AND(FIND("@",'MAV Wahlliste Bestellung'!O16)&gt;1)</f>
        <v>#VALUE!</v>
      </c>
      <c r="B23" s="91" t="s">
        <v>22</v>
      </c>
      <c r="C23" s="85" t="s">
        <v>14</v>
      </c>
      <c r="D23" s="81"/>
      <c r="E23" s="81"/>
      <c r="F23" s="81"/>
      <c r="G23" s="81"/>
      <c r="H23" s="81"/>
      <c r="I23" s="81"/>
      <c r="J23" s="81"/>
      <c r="K23" s="81"/>
    </row>
    <row r="24" spans="1:11" x14ac:dyDescent="0.25">
      <c r="A24" s="91" t="e">
        <f>AND(FIND("@",'MAV Wahlliste Bestellung'!O16)&lt;=65)</f>
        <v>#VALUE!</v>
      </c>
      <c r="B24" s="91" t="s">
        <v>21</v>
      </c>
      <c r="C24" s="85" t="s">
        <v>15</v>
      </c>
      <c r="D24" s="81"/>
      <c r="E24" s="81"/>
      <c r="F24" s="81"/>
      <c r="G24" s="81"/>
      <c r="H24" s="81"/>
      <c r="I24" s="81"/>
      <c r="J24" s="81"/>
      <c r="K24" s="81"/>
    </row>
    <row r="25" spans="1:11" x14ac:dyDescent="0.25">
      <c r="A25" s="91" t="e">
        <f>LEN('MAV Wahlliste Bestellung'!O16)-FIND(CHAR(8),SUBSTITUTE('MAV Wahlliste Bestellung'!O16,".",CHAR(8),LEN('MAV Wahlliste Bestellung'!O16)-LEN(SUBSTITUTE('MAV Wahlliste Bestellung'!O16,".",""))))&gt;=2</f>
        <v>#VALUE!</v>
      </c>
      <c r="B25" s="91" t="s">
        <v>20</v>
      </c>
      <c r="C25" s="85" t="s">
        <v>16</v>
      </c>
      <c r="D25" s="81"/>
      <c r="E25" s="81"/>
      <c r="F25" s="81"/>
      <c r="G25" s="81"/>
      <c r="H25" s="81"/>
      <c r="I25" s="81"/>
      <c r="J25" s="81"/>
      <c r="K25" s="81"/>
    </row>
    <row r="26" spans="1:11" x14ac:dyDescent="0.25">
      <c r="A26" s="91" t="b" cm="1">
        <f t="array" ref="A26">IF(ISNUMBER(SUMPRODUCT(SEARCH(MID('MAV Wahlliste Bestellung'!O16,ROW(1:267),1),A1,1))),TRUE,FALSE)</f>
        <v>1</v>
      </c>
      <c r="B26" s="91" t="s">
        <v>24</v>
      </c>
      <c r="C26" s="85" t="s">
        <v>17</v>
      </c>
      <c r="D26" s="81"/>
      <c r="E26" s="81"/>
      <c r="F26" s="81"/>
      <c r="G26" s="81"/>
      <c r="H26" s="81"/>
      <c r="I26" s="81"/>
      <c r="J26" s="81"/>
      <c r="K26" s="81"/>
    </row>
    <row r="27" spans="1:11" x14ac:dyDescent="0.25">
      <c r="A27" s="81"/>
      <c r="B27" s="81"/>
      <c r="C27" s="81"/>
      <c r="D27" s="81"/>
      <c r="E27" s="81"/>
      <c r="F27" s="81"/>
      <c r="G27" s="81"/>
      <c r="H27" s="81"/>
      <c r="I27" s="81"/>
      <c r="J27" s="81"/>
      <c r="K27" s="81"/>
    </row>
    <row r="29" spans="1:11" x14ac:dyDescent="0.25">
      <c r="A29" s="14"/>
      <c r="C29" s="16"/>
    </row>
  </sheetData>
  <sheetProtection algorithmName="SHA-512" hashValue="wrlbIsGk3sqviZ5xem0r6X7rzchxUJeUNUzjossGXWbF2bmBgDw0y7EqunPjp3x5/UjhZYn3i24q/lmlsuKB1Q==" saltValue="UCRiBl9ZLlTxpswiDU7n2g==" spinCount="100000" sheet="1" selectLockedCells="1"/>
  <phoneticPr fontId="3" type="noConversion"/>
  <pageMargins left="0.7" right="0.7" top="0.78740157499999996" bottom="0.78740157499999996" header="0.3" footer="0.3"/>
  <pageSetup paperSize="9" orientation="portrait" horizontalDpi="4294967295" verticalDpi="4294967295" r:id="rId1"/>
  <tableParts count="2">
    <tablePart r:id="rId2"/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5AA105BDDEE88344822844BFF366B24E" ma:contentTypeVersion="11" ma:contentTypeDescription="Ein neues Dokument erstellen." ma:contentTypeScope="" ma:versionID="9308e20e05588f3cb17b92b7c95d1a5d">
  <xsd:schema xmlns:xsd="http://www.w3.org/2001/XMLSchema" xmlns:xs="http://www.w3.org/2001/XMLSchema" xmlns:p="http://schemas.microsoft.com/office/2006/metadata/properties" xmlns:ns3="540f781f-4ea3-4418-906c-d80428e4a5d1" xmlns:ns4="ec9cd8ae-feee-4c73-b205-2df0702d90af" targetNamespace="http://schemas.microsoft.com/office/2006/metadata/properties" ma:root="true" ma:fieldsID="d71be73d4f1dde93e32bac4c3615a755" ns3:_="" ns4:_="">
    <xsd:import namespace="540f781f-4ea3-4418-906c-d80428e4a5d1"/>
    <xsd:import namespace="ec9cd8ae-feee-4c73-b205-2df0702d90af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OCR" minOccurs="0"/>
                <xsd:element ref="ns4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40f781f-4ea3-4418-906c-d80428e4a5d1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Freigabehinweis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c9cd8ae-feee-4c73-b205-2df0702d90a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BCE9056-9C8E-4161-9F57-625D08A59972}">
  <ds:schemaRefs>
    <ds:schemaRef ds:uri="http://purl.org/dc/dcmitype/"/>
    <ds:schemaRef ds:uri="http://schemas.microsoft.com/office/infopath/2007/PartnerControls"/>
    <ds:schemaRef ds:uri="http://schemas.microsoft.com/office/2006/metadata/properties"/>
    <ds:schemaRef ds:uri="http://purl.org/dc/elements/1.1/"/>
    <ds:schemaRef ds:uri="http://schemas.microsoft.com/office/2006/documentManagement/types"/>
    <ds:schemaRef ds:uri="540f781f-4ea3-4418-906c-d80428e4a5d1"/>
    <ds:schemaRef ds:uri="http://schemas.openxmlformats.org/package/2006/metadata/core-properties"/>
    <ds:schemaRef ds:uri="ec9cd8ae-feee-4c73-b205-2df0702d90af"/>
    <ds:schemaRef ds:uri="http://www.w3.org/XML/1998/namespace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D66A998D-8E0E-417D-A326-46A14192944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6397540-7DC8-48F9-A2E9-E875DDB55B0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40f781f-4ea3-4418-906c-d80428e4a5d1"/>
    <ds:schemaRef ds:uri="ec9cd8ae-feee-4c73-b205-2df0702d90a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MAV Wahlliste Bestellung</vt:lpstr>
      <vt:lpstr>Email Prüfung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Milkereit, Bernhard</dc:creator>
  <cp:lastModifiedBy>Rieger, Elke</cp:lastModifiedBy>
  <cp:lastPrinted>2022-06-24T06:14:26Z</cp:lastPrinted>
  <dcterms:created xsi:type="dcterms:W3CDTF">2022-03-15T12:15:12Z</dcterms:created>
  <dcterms:modified xsi:type="dcterms:W3CDTF">2023-11-14T11:47:07Z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0x0101005AA105BDDEE88344822844BFF366B24E</vt:lpwstr>
  </property>
</Properties>
</file>