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kr.elk-wue.de\daten\wall_s\Dokumente\Eigene Dokumente\Ausgleichstock\"/>
    </mc:Choice>
  </mc:AlternateContent>
  <xr:revisionPtr revIDLastSave="0" documentId="13_ncr:1_{CBF12116-7908-4483-B816-A6352AEDB7E7}" xr6:coauthVersionLast="47" xr6:coauthVersionMax="47" xr10:uidLastSave="{00000000-0000-0000-0000-000000000000}"/>
  <bookViews>
    <workbookView xWindow="-120" yWindow="-120" windowWidth="29040" windowHeight="15840" activeTab="6" xr2:uid="{00000000-000D-0000-FFFF-FFFF00000000}"/>
  </bookViews>
  <sheets>
    <sheet name="Grunddaten" sheetId="20" r:id="rId1"/>
    <sheet name="Listen" sheetId="13" state="hidden" r:id="rId2"/>
    <sheet name="Erwerb+Neubau" sheetId="8" r:id="rId3"/>
    <sheet name="Baumaßnahmen" sheetId="17" r:id="rId4"/>
    <sheet name="Beispiel Grunddaten" sheetId="21" r:id="rId5"/>
    <sheet name="Beispiel Erwerb+Neubau" sheetId="22" r:id="rId6"/>
    <sheet name="Beispiel Baumaßnahmen" sheetId="18" r:id="rId7"/>
  </sheets>
  <definedNames>
    <definedName name="JährlicheAbschreibung">0.05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0" i="18" l="1"/>
  <c r="H23" i="17"/>
  <c r="F16" i="22"/>
  <c r="F15" i="22"/>
  <c r="B1" i="18"/>
  <c r="B1" i="22"/>
  <c r="D9" i="22"/>
  <c r="F19" i="22"/>
  <c r="F9" i="22"/>
  <c r="F8" i="22"/>
  <c r="F7" i="22"/>
  <c r="F11" i="22" s="1"/>
  <c r="E17" i="21" a="1"/>
  <c r="E17" i="21" s="1"/>
  <c r="E15" i="21" a="1"/>
  <c r="E15" i="21" s="1"/>
  <c r="E16" i="21" s="1"/>
  <c r="E12" i="21" a="1"/>
  <c r="E12" i="21" s="1"/>
  <c r="E13" i="21" s="1" a="1"/>
  <c r="E13" i="21" s="1"/>
  <c r="E17" i="20" a="1"/>
  <c r="E17" i="20"/>
  <c r="E12" i="20" a="1"/>
  <c r="E12" i="20"/>
  <c r="E13" i="20" s="1" a="1"/>
  <c r="E13" i="20" s="1"/>
  <c r="E15" i="20" a="1"/>
  <c r="E15" i="20"/>
  <c r="F8" i="8"/>
  <c r="F9" i="8"/>
  <c r="F7" i="8"/>
  <c r="B1" i="17"/>
  <c r="B1" i="8"/>
  <c r="E16" i="20"/>
  <c r="E12" i="18"/>
  <c r="G11" i="18"/>
  <c r="F11" i="18" s="1"/>
  <c r="G10" i="18"/>
  <c r="F10" i="18" s="1"/>
  <c r="G10" i="17"/>
  <c r="G11" i="17"/>
  <c r="H11" i="17" s="1"/>
  <c r="G12" i="17"/>
  <c r="G13" i="17"/>
  <c r="I13" i="17"/>
  <c r="G14" i="17"/>
  <c r="I14" i="17"/>
  <c r="F10" i="17"/>
  <c r="E15" i="17"/>
  <c r="H14" i="17" l="1"/>
  <c r="F14" i="17"/>
  <c r="H13" i="17"/>
  <c r="F13" i="17"/>
  <c r="H12" i="17"/>
  <c r="F12" i="17"/>
  <c r="F11" i="8"/>
  <c r="I10" i="18"/>
  <c r="H10" i="18"/>
  <c r="H11" i="18"/>
  <c r="I11" i="18"/>
  <c r="F11" i="17"/>
  <c r="F15" i="17" s="1"/>
  <c r="E18" i="17" s="1"/>
  <c r="H10" i="17"/>
  <c r="I12" i="17"/>
  <c r="I10" i="17"/>
  <c r="I11" i="17"/>
  <c r="F12" i="18" l="1"/>
  <c r="E15" i="18" s="1"/>
  <c r="I12" i="18"/>
  <c r="I15" i="17"/>
  <c r="F15" i="8" s="1"/>
  <c r="F16" i="8" s="1"/>
  <c r="E16" i="18" l="1"/>
  <c r="G16" i="18" s="1"/>
  <c r="I13" i="18"/>
  <c r="E19" i="17"/>
  <c r="G19" i="17" s="1"/>
  <c r="I16" i="17"/>
  <c r="H18" i="17" s="1"/>
  <c r="F19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<sst xmlns="http://schemas.openxmlformats.org/spreadsheetml/2006/main" count="148" uniqueCount="66">
  <si>
    <t>Art der Zuweisung</t>
  </si>
  <si>
    <t>Summe</t>
  </si>
  <si>
    <t xml:space="preserve">Vorhaben </t>
  </si>
  <si>
    <t>Ausgleichstock</t>
  </si>
  <si>
    <t>Architektenhonorar</t>
  </si>
  <si>
    <t xml:space="preserve">Bescheid vom </t>
  </si>
  <si>
    <t>Neubau</t>
  </si>
  <si>
    <t>Grunderwerb</t>
  </si>
  <si>
    <t>Jahr der Zuweisung</t>
  </si>
  <si>
    <t>Höhe der Zuweisungen</t>
  </si>
  <si>
    <t>jährliche Abschrei-
bungsrate 5%</t>
  </si>
  <si>
    <t>Betrag</t>
  </si>
  <si>
    <t>Architekten-honorar</t>
  </si>
  <si>
    <t>Der Rückforderungsanspruch reduziert sich pro Jahr um:</t>
  </si>
  <si>
    <t>Gebäude</t>
  </si>
  <si>
    <t>Adresse</t>
  </si>
  <si>
    <t>abgerundet</t>
  </si>
  <si>
    <t>abgerundet:</t>
  </si>
  <si>
    <t>DM/€</t>
  </si>
  <si>
    <t>DM</t>
  </si>
  <si>
    <t>€</t>
  </si>
  <si>
    <t>Erstattungs-betrag</t>
  </si>
  <si>
    <t>Höchstbetrag nach Härtefallregelung</t>
  </si>
  <si>
    <t>(erwarteter) Veräußerungserlös</t>
  </si>
  <si>
    <t>GZ</t>
  </si>
  <si>
    <t>Ja</t>
  </si>
  <si>
    <t>Nein</t>
  </si>
  <si>
    <t>unbebautes Grundstück</t>
  </si>
  <si>
    <t>bebautes Grundstück, Gebäude</t>
  </si>
  <si>
    <t>vor 1970</t>
  </si>
  <si>
    <t>ab 1970</t>
  </si>
  <si>
    <t>2. Welche Art von Objekt soll verkauft werden? (Bitte auswählen)</t>
  </si>
  <si>
    <t>3. In welchem Jahr wurden zuletzt Mittel für den Bau oder Erwerb zugewiesen</t>
  </si>
  <si>
    <t xml:space="preserve">    oder Honorare übernommen? (Bitte auswählen)</t>
  </si>
  <si>
    <t>4. Wie hoch ist der (erwartete) Veräußerungserlös? (Bitte auswählen)</t>
  </si>
  <si>
    <t>Kirchplatz 1</t>
  </si>
  <si>
    <t>die ab 1970 gewährt wurden, eintragen.</t>
  </si>
  <si>
    <t>Hier bitte Mittel für den Erwerb unbebauter Grundstücke und den Erwerb/Bau bebauter Grundstücke und Gebäude,</t>
  </si>
  <si>
    <t>1. Juli 1981 AZ 74.52 Kirchhausen</t>
  </si>
  <si>
    <t>9.12.2003, 3.07.2004, 05.12.2005, AZ 74.52 Kirchhausen</t>
  </si>
  <si>
    <t>30. Juli 2005 + 06. Juni 2010 AZ 43 Kirchhausen</t>
  </si>
  <si>
    <t>Rückforderungsanspruch bei Veräußerung im Folgejahr:</t>
  </si>
  <si>
    <t>Gemeindehaus Kirchhausen</t>
  </si>
  <si>
    <t>Anzahl der Jahre, in denen noch keine 5% abgeschrieben wurden</t>
  </si>
  <si>
    <t>Instandsetzung</t>
  </si>
  <si>
    <t>Grunddaten und grundsätzliche Fragen zur Ermittlung der Erstattungsansprüche:</t>
  </si>
  <si>
    <t>erfolgt durch den Oberkirchenrat, ggf. nach Entscheidung durch den Ausschuss für den Ausgleichstock.</t>
  </si>
  <si>
    <t>Mit Hilfe des Formulars kann der zu erwartende Erstattungsbetrag ermittelt werden. Die endgültige Festsetzung</t>
  </si>
  <si>
    <t xml:space="preserve">Hinweis: </t>
  </si>
  <si>
    <t>bis 1.000.000 €</t>
  </si>
  <si>
    <t>über 1.000.000 €</t>
  </si>
  <si>
    <t xml:space="preserve">Übersicht über den Erstattungsanspruch des Ausgleichstocks bei Veräußerung des Gebäudes im Jahr </t>
  </si>
  <si>
    <t>noch nicht abgeschriebene Zuweisung in %</t>
  </si>
  <si>
    <t>Kirchhausen 43-1000</t>
  </si>
  <si>
    <t>1. Wurde der Erwerb oder Bau des Objekts aus dem Ausgleichstock gefördert?</t>
  </si>
  <si>
    <r>
      <t xml:space="preserve">   </t>
    </r>
    <r>
      <rPr>
        <i/>
        <u/>
        <sz val="11"/>
        <color theme="1"/>
        <rFont val="Arial"/>
        <family val="2"/>
      </rPr>
      <t xml:space="preserve"> Hinweis</t>
    </r>
    <r>
      <rPr>
        <i/>
        <sz val="11"/>
        <color theme="1"/>
        <rFont val="Arial"/>
        <family val="2"/>
      </rPr>
      <t>: Den Ausgleichstock gibt es seit 01.01.1956.</t>
    </r>
  </si>
  <si>
    <t>abger.</t>
  </si>
  <si>
    <t>Sofern ab dem 1. Januar 2025 Zuschüsse zu Baumaßnahmen gewährt wurden, sind diese in die Tabelle 'Baumaßnahmen' einzutragen!</t>
  </si>
  <si>
    <t>Übertrag aus Tabelle 'Baumaßnahmen'</t>
  </si>
  <si>
    <t>Hier bitte Mittel für Maßnahmen am bestehenden Gebäude aus den letzten 20 Jahren eintragen.</t>
  </si>
  <si>
    <t>Sofern ein Erstattungsanspruch aus Erwerb + Neubau besteht, nur Zuschüsse ab dem 1. Januar 2025 eintragen!</t>
  </si>
  <si>
    <t>12.03.2025, GZ Kirchhausen 43-1000</t>
  </si>
  <si>
    <t>30.11.2025, GZ Kirchhausen 43-1000</t>
  </si>
  <si>
    <t>Wenn alle Baukostenzuschüsse abgeschrieben sind und kein Erstattungsanspruch aus Erwerb und Neubau besteht, sind bei einem Veräußerungserlös von über 1 Mio. €</t>
  </si>
  <si>
    <t>30% des 1 Mio. € übersteigenden Betrags zu erstatten.</t>
  </si>
  <si>
    <t>Erstattung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</si>
</sst>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#,##0.00\ [$€-407];\-#,##0.00\ [$€-407]"/>
    <numFmt numFmtId="166" formatCode="#,##0.00_ ;\-#,##0.00\ "/>
    <numFmt numFmtId="167" formatCode="_(&quot;€&quot;* #,##0.00_);_(&quot;€&quot;* \(#,##0.00\);_(&quot;€&quot;* &quot;-&quot;??_);_(@_)"/>
    <numFmt numFmtId="168" formatCode="#,##0.00\ &quot;€&quot;"/>
    <numFmt numFmtId="169" formatCode="_-* #,##0.00\ [$€-407]_-;\-* #,##0.00\ [$€-407]_-;_-* &quot;-&quot;??\ [$€-407]_-;_-@_-"/>
    <numFmt numFmtId="170" formatCode="#,##0\ &quot;€&quot;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u/>
      <sz val="11"/>
      <color theme="1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b/>
      <i/>
      <u/>
      <sz val="11"/>
      <color theme="1"/>
      <name val="Arial"/>
      <family val="2"/>
    </font>
    <font>
      <sz val="9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color rgb="FFFF0000"/>
      <name val="Arial"/>
      <family val="2"/>
    </font>
    <font>
      <b/>
      <sz val="10"/>
      <color theme="1"/>
      <name val="Arial"/>
      <family val="2"/>
    </font>
    <font>
      <i/>
      <u/>
      <sz val="11"/>
      <color theme="1"/>
      <name val="Arial"/>
      <family val="2"/>
    </font>
    <font>
      <sz val="11"/>
      <color theme="1"/>
      <name val="Wingdings"/>
      <charset val="2"/>
    </font>
    <font>
      <u/>
      <sz val="11"/>
      <color theme="1"/>
      <name val="Arial"/>
      <family val="2"/>
    </font>
    <font>
      <i/>
      <sz val="11"/>
      <color rgb="FFFF0000"/>
      <name val="Arial"/>
      <family val="2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9" fillId="0" borderId="0" applyFont="0" applyFill="0" applyBorder="0" applyAlignment="0" applyProtection="0"/>
    <xf numFmtId="167" fontId="9" fillId="0" borderId="0" applyFont="0" applyFill="0" applyBorder="0" applyAlignment="0" applyProtection="0"/>
  </cellStyleXfs>
  <cellXfs count="146">
    <xf numFmtId="0" fontId="0" fillId="0" borderId="0" xfId="0"/>
    <xf numFmtId="0" fontId="10" fillId="0" borderId="0" xfId="0" applyFont="1"/>
    <xf numFmtId="0" fontId="11" fillId="0" borderId="0" xfId="0" applyFont="1"/>
    <xf numFmtId="0" fontId="12" fillId="0" borderId="0" xfId="0" applyFont="1" applyAlignment="1">
      <alignment vertical="center"/>
    </xf>
    <xf numFmtId="0" fontId="13" fillId="0" borderId="0" xfId="0" applyFont="1"/>
    <xf numFmtId="0" fontId="14" fillId="0" borderId="0" xfId="0" applyFont="1" applyAlignment="1">
      <alignment vertic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vertical="center"/>
    </xf>
    <xf numFmtId="0" fontId="12" fillId="0" borderId="0" xfId="0" applyFont="1"/>
    <xf numFmtId="0" fontId="17" fillId="0" borderId="0" xfId="0" applyFont="1"/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7" fillId="0" borderId="0" xfId="0" applyFont="1"/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1" fontId="20" fillId="0" borderId="0" xfId="0" applyNumberFormat="1" applyFont="1" applyAlignment="1">
      <alignment horizontal="center" vertical="center" wrapText="1"/>
    </xf>
    <xf numFmtId="165" fontId="20" fillId="0" borderId="0" xfId="0" applyNumberFormat="1" applyFont="1" applyAlignment="1">
      <alignment horizontal="center" vertical="center"/>
    </xf>
    <xf numFmtId="10" fontId="20" fillId="0" borderId="7" xfId="0" applyNumberFormat="1" applyFont="1" applyBorder="1" applyAlignment="1">
      <alignment horizontal="center" vertical="center"/>
    </xf>
    <xf numFmtId="10" fontId="20" fillId="0" borderId="0" xfId="0" applyNumberFormat="1" applyFont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169" fontId="21" fillId="0" borderId="0" xfId="2" applyNumberFormat="1" applyFont="1" applyBorder="1" applyAlignment="1">
      <alignment vertical="center"/>
    </xf>
    <xf numFmtId="0" fontId="19" fillId="0" borderId="0" xfId="0" applyFont="1" applyAlignment="1">
      <alignment horizontal="center" vertical="center" wrapText="1"/>
    </xf>
    <xf numFmtId="3" fontId="19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right"/>
    </xf>
    <xf numFmtId="1" fontId="17" fillId="0" borderId="0" xfId="0" applyNumberFormat="1" applyFont="1" applyAlignment="1">
      <alignment horizontal="center" vertical="center" wrapText="1"/>
    </xf>
    <xf numFmtId="166" fontId="17" fillId="0" borderId="0" xfId="0" applyNumberFormat="1" applyFont="1" applyAlignment="1">
      <alignment horizontal="center" vertical="center"/>
    </xf>
    <xf numFmtId="170" fontId="17" fillId="0" borderId="0" xfId="0" applyNumberFormat="1" applyFont="1" applyAlignment="1">
      <alignment horizontal="center" vertical="center"/>
    </xf>
    <xf numFmtId="170" fontId="19" fillId="0" borderId="0" xfId="0" applyNumberFormat="1" applyFont="1" applyAlignment="1">
      <alignment horizontal="center" vertical="center"/>
    </xf>
    <xf numFmtId="3" fontId="17" fillId="0" borderId="0" xfId="0" applyNumberFormat="1" applyFont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5" fontId="17" fillId="0" borderId="1" xfId="0" applyNumberFormat="1" applyFont="1" applyBorder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18" fillId="2" borderId="0" xfId="0" applyFont="1" applyFill="1" applyAlignment="1">
      <alignment vertical="center"/>
    </xf>
    <xf numFmtId="0" fontId="4" fillId="2" borderId="0" xfId="0" applyFont="1" applyFill="1"/>
    <xf numFmtId="0" fontId="17" fillId="2" borderId="16" xfId="0" applyFont="1" applyFill="1" applyBorder="1" applyAlignment="1">
      <alignment horizontal="center" vertical="center" wrapText="1"/>
    </xf>
    <xf numFmtId="0" fontId="17" fillId="2" borderId="17" xfId="0" applyFont="1" applyFill="1" applyBorder="1" applyAlignment="1">
      <alignment horizontal="center" vertical="center" wrapText="1"/>
    </xf>
    <xf numFmtId="164" fontId="17" fillId="2" borderId="18" xfId="0" applyNumberFormat="1" applyFont="1" applyFill="1" applyBorder="1" applyAlignment="1">
      <alignment horizontal="center" vertical="center" wrapText="1"/>
    </xf>
    <xf numFmtId="164" fontId="17" fillId="2" borderId="17" xfId="0" applyNumberFormat="1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170" fontId="19" fillId="2" borderId="6" xfId="0" applyNumberFormat="1" applyFont="1" applyFill="1" applyBorder="1" applyAlignment="1">
      <alignment horizontal="center" vertical="center"/>
    </xf>
    <xf numFmtId="170" fontId="17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/>
    <xf numFmtId="0" fontId="6" fillId="2" borderId="0" xfId="0" applyFont="1" applyFill="1"/>
    <xf numFmtId="1" fontId="3" fillId="0" borderId="1" xfId="0" applyNumberFormat="1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17" fillId="2" borderId="10" xfId="0" applyFont="1" applyFill="1" applyBorder="1" applyAlignment="1">
      <alignment horizontal="center" vertical="center" wrapText="1"/>
    </xf>
    <xf numFmtId="0" fontId="17" fillId="2" borderId="18" xfId="0" applyFont="1" applyFill="1" applyBorder="1" applyAlignment="1">
      <alignment horizontal="center" vertical="center" wrapText="1"/>
    </xf>
    <xf numFmtId="164" fontId="3" fillId="2" borderId="18" xfId="0" applyNumberFormat="1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168" fontId="3" fillId="2" borderId="5" xfId="2" applyNumberFormat="1" applyFont="1" applyFill="1" applyBorder="1" applyAlignment="1">
      <alignment horizontal="center" vertical="center"/>
    </xf>
    <xf numFmtId="1" fontId="3" fillId="2" borderId="14" xfId="0" applyNumberFormat="1" applyFont="1" applyFill="1" applyBorder="1" applyAlignment="1">
      <alignment horizontal="center" vertical="center"/>
    </xf>
    <xf numFmtId="9" fontId="3" fillId="2" borderId="19" xfId="1" applyNumberFormat="1" applyFont="1" applyFill="1" applyBorder="1" applyAlignment="1">
      <alignment horizontal="center" vertical="center"/>
    </xf>
    <xf numFmtId="168" fontId="3" fillId="2" borderId="12" xfId="2" applyNumberFormat="1" applyFont="1" applyFill="1" applyBorder="1" applyAlignment="1">
      <alignment horizontal="center" vertical="center"/>
    </xf>
    <xf numFmtId="168" fontId="3" fillId="2" borderId="1" xfId="2" applyNumberFormat="1" applyFont="1" applyFill="1" applyBorder="1" applyAlignment="1">
      <alignment horizontal="center" vertical="center"/>
    </xf>
    <xf numFmtId="1" fontId="3" fillId="2" borderId="2" xfId="0" applyNumberFormat="1" applyFont="1" applyFill="1" applyBorder="1" applyAlignment="1">
      <alignment horizontal="center" vertical="center"/>
    </xf>
    <xf numFmtId="9" fontId="3" fillId="2" borderId="8" xfId="1" applyNumberFormat="1" applyFont="1" applyFill="1" applyBorder="1" applyAlignment="1">
      <alignment horizontal="center" vertical="center"/>
    </xf>
    <xf numFmtId="168" fontId="3" fillId="2" borderId="9" xfId="2" applyNumberFormat="1" applyFont="1" applyFill="1" applyBorder="1" applyAlignment="1">
      <alignment horizontal="center" vertical="center"/>
    </xf>
    <xf numFmtId="0" fontId="18" fillId="2" borderId="10" xfId="0" applyFont="1" applyFill="1" applyBorder="1" applyAlignment="1">
      <alignment horizontal="center" vertical="center"/>
    </xf>
    <xf numFmtId="168" fontId="18" fillId="2" borderId="11" xfId="0" applyNumberFormat="1" applyFont="1" applyFill="1" applyBorder="1" applyAlignment="1">
      <alignment horizontal="center" vertical="center"/>
    </xf>
    <xf numFmtId="0" fontId="3" fillId="2" borderId="11" xfId="0" applyFont="1" applyFill="1" applyBorder="1"/>
    <xf numFmtId="0" fontId="18" fillId="2" borderId="10" xfId="0" applyFont="1" applyFill="1" applyBorder="1" applyAlignment="1">
      <alignment horizontal="center" vertical="center" wrapText="1"/>
    </xf>
    <xf numFmtId="168" fontId="18" fillId="2" borderId="3" xfId="2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 wrapText="1"/>
    </xf>
    <xf numFmtId="170" fontId="18" fillId="2" borderId="0" xfId="2" applyNumberFormat="1" applyFont="1" applyFill="1" applyBorder="1" applyAlignment="1">
      <alignment horizontal="center" vertical="center"/>
    </xf>
    <xf numFmtId="0" fontId="3" fillId="2" borderId="0" xfId="0" applyFont="1" applyFill="1"/>
    <xf numFmtId="168" fontId="17" fillId="2" borderId="0" xfId="0" applyNumberFormat="1" applyFont="1" applyFill="1" applyAlignment="1">
      <alignment horizontal="right"/>
    </xf>
    <xf numFmtId="168" fontId="3" fillId="2" borderId="0" xfId="0" applyNumberFormat="1" applyFont="1" applyFill="1"/>
    <xf numFmtId="0" fontId="3" fillId="2" borderId="0" xfId="0" applyFont="1" applyFill="1" applyAlignment="1">
      <alignment horizontal="right"/>
    </xf>
    <xf numFmtId="170" fontId="3" fillId="2" borderId="0" xfId="2" applyNumberFormat="1" applyFont="1" applyFill="1" applyBorder="1" applyAlignment="1">
      <alignment horizontal="center" vertical="center"/>
    </xf>
    <xf numFmtId="0" fontId="12" fillId="0" borderId="1" xfId="0" applyFont="1" applyBorder="1"/>
    <xf numFmtId="0" fontId="22" fillId="0" borderId="0" xfId="0" applyFont="1"/>
    <xf numFmtId="0" fontId="14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49" fontId="17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4" fillId="0" borderId="0" xfId="0" applyFont="1" applyAlignment="1">
      <alignment horizontal="justify" vertical="center"/>
    </xf>
    <xf numFmtId="0" fontId="1" fillId="0" borderId="0" xfId="0" applyFont="1" applyAlignment="1">
      <alignment vertical="center"/>
    </xf>
    <xf numFmtId="4" fontId="17" fillId="2" borderId="2" xfId="0" applyNumberFormat="1" applyFont="1" applyFill="1" applyBorder="1" applyAlignment="1">
      <alignment horizontal="center"/>
    </xf>
    <xf numFmtId="0" fontId="17" fillId="2" borderId="13" xfId="0" applyFont="1" applyFill="1" applyBorder="1" applyAlignment="1" applyProtection="1">
      <alignment horizontal="center" vertical="center" wrapText="1"/>
      <protection locked="0"/>
    </xf>
    <xf numFmtId="49" fontId="17" fillId="0" borderId="5" xfId="0" applyNumberFormat="1" applyFont="1" applyBorder="1" applyAlignment="1" applyProtection="1">
      <alignment horizontal="center" vertical="center" wrapText="1"/>
      <protection locked="0"/>
    </xf>
    <xf numFmtId="49" fontId="17" fillId="0" borderId="1" xfId="0" applyNumberFormat="1" applyFont="1" applyBorder="1" applyAlignment="1" applyProtection="1">
      <alignment horizontal="center" vertical="center" wrapText="1"/>
      <protection locked="0"/>
    </xf>
    <xf numFmtId="49" fontId="17" fillId="0" borderId="5" xfId="0" applyNumberFormat="1" applyFont="1" applyBorder="1" applyAlignment="1">
      <alignment horizontal="center" vertical="center" wrapText="1"/>
    </xf>
    <xf numFmtId="166" fontId="17" fillId="0" borderId="5" xfId="0" applyNumberFormat="1" applyFont="1" applyBorder="1" applyAlignment="1">
      <alignment horizontal="center" vertical="center"/>
    </xf>
    <xf numFmtId="166" fontId="17" fillId="0" borderId="14" xfId="0" applyNumberFormat="1" applyFont="1" applyBorder="1" applyAlignment="1">
      <alignment horizontal="center" vertical="center"/>
    </xf>
    <xf numFmtId="170" fontId="17" fillId="2" borderId="15" xfId="0" applyNumberFormat="1" applyFont="1" applyFill="1" applyBorder="1" applyAlignment="1">
      <alignment horizontal="center" vertical="center"/>
    </xf>
    <xf numFmtId="166" fontId="17" fillId="0" borderId="1" xfId="0" applyNumberFormat="1" applyFont="1" applyBorder="1" applyAlignment="1">
      <alignment horizontal="center" vertical="center"/>
    </xf>
    <xf numFmtId="166" fontId="17" fillId="0" borderId="2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7" fillId="0" borderId="1" xfId="0" applyFont="1" applyBorder="1" applyAlignment="1" applyProtection="1">
      <alignment horizontal="center" vertical="center" wrapText="1"/>
      <protection locked="0"/>
    </xf>
    <xf numFmtId="166" fontId="17" fillId="0" borderId="0" xfId="0" applyNumberFormat="1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vertical="center"/>
      <protection locked="0"/>
    </xf>
    <xf numFmtId="165" fontId="17" fillId="0" borderId="1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3" fontId="17" fillId="0" borderId="1" xfId="0" applyNumberFormat="1" applyFont="1" applyBorder="1" applyAlignment="1" applyProtection="1">
      <alignment horizontal="center" vertical="center"/>
      <protection locked="0"/>
    </xf>
    <xf numFmtId="166" fontId="17" fillId="0" borderId="5" xfId="0" applyNumberFormat="1" applyFont="1" applyBorder="1" applyAlignment="1" applyProtection="1">
      <alignment horizontal="center" vertical="center"/>
      <protection locked="0"/>
    </xf>
    <xf numFmtId="166" fontId="17" fillId="0" borderId="14" xfId="0" applyNumberFormat="1" applyFont="1" applyBorder="1" applyAlignment="1" applyProtection="1">
      <alignment horizontal="center" vertical="center"/>
      <protection locked="0"/>
    </xf>
    <xf numFmtId="166" fontId="17" fillId="0" borderId="1" xfId="0" applyNumberFormat="1" applyFont="1" applyBorder="1" applyAlignment="1" applyProtection="1">
      <alignment horizontal="center" vertical="center"/>
      <protection locked="0"/>
    </xf>
    <xf numFmtId="166" fontId="17" fillId="0" borderId="2" xfId="0" applyNumberFormat="1" applyFont="1" applyBorder="1" applyAlignment="1" applyProtection="1">
      <alignment horizontal="center" vertical="center"/>
      <protection locked="0"/>
    </xf>
    <xf numFmtId="170" fontId="17" fillId="0" borderId="1" xfId="0" applyNumberFormat="1" applyFont="1" applyBorder="1" applyAlignment="1" applyProtection="1">
      <alignment horizontal="center" vertical="center"/>
      <protection locked="0"/>
    </xf>
    <xf numFmtId="1" fontId="3" fillId="0" borderId="5" xfId="0" applyNumberFormat="1" applyFont="1" applyBorder="1" applyAlignment="1" applyProtection="1">
      <alignment horizontal="center" vertical="center" wrapText="1"/>
      <protection locked="0"/>
    </xf>
    <xf numFmtId="49" fontId="3" fillId="0" borderId="5" xfId="0" applyNumberFormat="1" applyFont="1" applyBorder="1" applyAlignment="1" applyProtection="1">
      <alignment horizontal="center" vertical="center" wrapText="1"/>
      <protection locked="0"/>
    </xf>
    <xf numFmtId="165" fontId="17" fillId="0" borderId="5" xfId="0" applyNumberFormat="1" applyFont="1" applyBorder="1" applyAlignment="1" applyProtection="1">
      <alignment horizontal="center" vertical="center"/>
      <protection locked="0"/>
    </xf>
    <xf numFmtId="1" fontId="3" fillId="0" borderId="1" xfId="0" applyNumberFormat="1" applyFont="1" applyBorder="1" applyAlignment="1" applyProtection="1">
      <alignment horizontal="center" vertical="center" wrapText="1"/>
      <protection locked="0"/>
    </xf>
    <xf numFmtId="49" fontId="3" fillId="0" borderId="1" xfId="0" applyNumberFormat="1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Protection="1">
      <protection locked="0"/>
    </xf>
    <xf numFmtId="0" fontId="25" fillId="0" borderId="0" xfId="0" applyFont="1"/>
    <xf numFmtId="0" fontId="1" fillId="0" borderId="0" xfId="0" applyFont="1" applyAlignment="1">
      <alignment vertical="top" wrapText="1"/>
    </xf>
    <xf numFmtId="3" fontId="17" fillId="2" borderId="1" xfId="0" applyNumberFormat="1" applyFont="1" applyFill="1" applyBorder="1" applyAlignment="1">
      <alignment horizontal="center" vertical="center" wrapText="1"/>
    </xf>
    <xf numFmtId="0" fontId="17" fillId="2" borderId="4" xfId="0" applyFont="1" applyFill="1" applyBorder="1" applyAlignment="1" applyProtection="1">
      <alignment horizontal="center" vertical="center" wrapText="1"/>
      <protection locked="0"/>
    </xf>
    <xf numFmtId="0" fontId="17" fillId="2" borderId="5" xfId="0" applyFont="1" applyFill="1" applyBorder="1" applyAlignment="1" applyProtection="1">
      <alignment horizontal="center" vertical="center" wrapText="1"/>
      <protection locked="0"/>
    </xf>
    <xf numFmtId="0" fontId="19" fillId="2" borderId="1" xfId="0" applyFont="1" applyFill="1" applyBorder="1" applyAlignment="1">
      <alignment horizontal="center" vertical="center"/>
    </xf>
    <xf numFmtId="0" fontId="21" fillId="0" borderId="0" xfId="0" applyFont="1" applyAlignment="1">
      <alignment vertical="center" wrapText="1"/>
    </xf>
    <xf numFmtId="3" fontId="17" fillId="2" borderId="2" xfId="0" applyNumberFormat="1" applyFont="1" applyFill="1" applyBorder="1" applyAlignment="1">
      <alignment horizontal="left" vertical="center" wrapText="1"/>
    </xf>
    <xf numFmtId="3" fontId="17" fillId="2" borderId="21" xfId="0" applyNumberFormat="1" applyFont="1" applyFill="1" applyBorder="1" applyAlignment="1">
      <alignment horizontal="left" vertical="center" wrapText="1"/>
    </xf>
    <xf numFmtId="3" fontId="17" fillId="2" borderId="22" xfId="0" applyNumberFormat="1" applyFont="1" applyFill="1" applyBorder="1" applyAlignment="1">
      <alignment horizontal="left" vertical="center" wrapText="1"/>
    </xf>
    <xf numFmtId="0" fontId="26" fillId="0" borderId="0" xfId="0" applyFont="1"/>
  </cellXfs>
  <cellStyles count="3">
    <cellStyle name="Komma 2" xfId="1" xr:uid="{00000000-0005-0000-0000-000001000000}"/>
    <cellStyle name="Standard" xfId="0" builtinId="0"/>
    <cellStyle name="Währung 2" xfId="2" xr:uid="{6627C087-0499-4D5E-B8C2-7BF3E3334E63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F87C7-58DD-4D04-AC1C-291E3332AF8C}">
  <dimension ref="A1:I31"/>
  <sheetViews>
    <sheetView view="pageLayout" zoomScale="130" zoomScaleNormal="85" zoomScalePageLayoutView="130" workbookViewId="0">
      <selection activeCell="D3" sqref="D3"/>
    </sheetView>
  </sheetViews>
  <sheetFormatPr baseColWidth="10" defaultColWidth="11.5703125" defaultRowHeight="12" x14ac:dyDescent="0.2"/>
  <cols>
    <col min="1" max="1" width="10.42578125" style="2" customWidth="1"/>
    <col min="2" max="2" width="45.140625" style="2" customWidth="1"/>
    <col min="3" max="3" width="13.85546875" style="2" customWidth="1"/>
    <col min="4" max="4" width="21.28515625" style="9" customWidth="1"/>
    <col min="5" max="5" width="41" style="2" customWidth="1"/>
    <col min="6" max="6" width="28.85546875" style="2" customWidth="1"/>
    <col min="7" max="7" width="16.7109375" style="9" customWidth="1"/>
    <col min="8" max="8" width="18.140625" style="2" customWidth="1"/>
    <col min="9" max="9" width="19.85546875" style="2" customWidth="1"/>
    <col min="10" max="11" width="11.5703125" style="2"/>
    <col min="12" max="12" width="13" style="2" bestFit="1" customWidth="1"/>
    <col min="13" max="16384" width="11.5703125" style="2"/>
  </cols>
  <sheetData>
    <row r="1" spans="1:9" s="4" customFormat="1" ht="14.25" x14ac:dyDescent="0.2">
      <c r="B1" s="18"/>
      <c r="C1" s="18"/>
      <c r="D1" s="19"/>
      <c r="E1" s="18"/>
      <c r="F1" s="18"/>
      <c r="G1" s="20"/>
    </row>
    <row r="2" spans="1:9" s="4" customFormat="1" ht="15" x14ac:dyDescent="0.25">
      <c r="A2" s="13" t="s">
        <v>45</v>
      </c>
      <c r="B2" s="18"/>
      <c r="C2" s="18"/>
      <c r="D2" s="19"/>
      <c r="E2" s="18"/>
      <c r="F2" s="18"/>
      <c r="G2" s="20"/>
    </row>
    <row r="3" spans="1:9" s="4" customFormat="1" ht="14.25" x14ac:dyDescent="0.2">
      <c r="B3" s="18"/>
      <c r="C3" s="18"/>
      <c r="D3" s="19"/>
      <c r="E3" s="18"/>
      <c r="F3" s="18"/>
      <c r="G3" s="20"/>
    </row>
    <row r="4" spans="1:9" s="4" customFormat="1" ht="14.25" x14ac:dyDescent="0.2">
      <c r="A4" s="42" t="s">
        <v>14</v>
      </c>
      <c r="B4" s="114"/>
      <c r="C4" s="43"/>
      <c r="D4" s="44"/>
      <c r="E4" s="43"/>
      <c r="F4" s="43"/>
      <c r="G4" s="20"/>
    </row>
    <row r="5" spans="1:9" s="4" customFormat="1" ht="14.25" x14ac:dyDescent="0.2">
      <c r="A5" s="42" t="s">
        <v>15</v>
      </c>
      <c r="B5" s="115"/>
      <c r="C5" s="43"/>
      <c r="D5" s="44"/>
      <c r="E5" s="96"/>
      <c r="F5" s="43"/>
      <c r="G5" s="20"/>
    </row>
    <row r="6" spans="1:9" s="4" customFormat="1" ht="14.25" x14ac:dyDescent="0.2">
      <c r="A6" s="42" t="s">
        <v>24</v>
      </c>
      <c r="B6" s="115"/>
      <c r="C6" s="43"/>
      <c r="D6" s="44"/>
      <c r="E6" s="43"/>
      <c r="F6" s="43"/>
      <c r="G6" s="20"/>
    </row>
    <row r="7" spans="1:9" s="4" customFormat="1" ht="14.25" x14ac:dyDescent="0.2">
      <c r="A7" s="42"/>
      <c r="B7" s="42"/>
      <c r="C7" s="43"/>
      <c r="D7" s="44"/>
      <c r="E7" s="43"/>
      <c r="F7" s="43"/>
      <c r="G7" s="20"/>
    </row>
    <row r="8" spans="1:9" s="6" customFormat="1" ht="14.25" x14ac:dyDescent="0.2">
      <c r="A8" s="5"/>
      <c r="B8" s="5"/>
      <c r="C8" s="5"/>
      <c r="D8" s="7"/>
      <c r="E8" s="7"/>
      <c r="F8" s="7"/>
      <c r="G8" s="10"/>
      <c r="H8" s="7"/>
      <c r="I8" s="7"/>
    </row>
    <row r="9" spans="1:9" s="4" customFormat="1" ht="15" x14ac:dyDescent="0.2">
      <c r="A9" s="103" t="s">
        <v>54</v>
      </c>
      <c r="B9" s="43"/>
      <c r="C9" s="43"/>
      <c r="D9" s="116"/>
      <c r="E9" s="17"/>
      <c r="G9" s="10"/>
      <c r="H9" s="3"/>
      <c r="I9" s="3"/>
    </row>
    <row r="10" spans="1:9" s="4" customFormat="1" ht="14.25" x14ac:dyDescent="0.2">
      <c r="A10" s="95" t="s">
        <v>55</v>
      </c>
      <c r="B10" s="5"/>
      <c r="C10" s="43"/>
      <c r="D10" s="117"/>
      <c r="E10" s="43"/>
      <c r="F10" s="43"/>
      <c r="G10" s="10"/>
    </row>
    <row r="11" spans="1:9" s="4" customFormat="1" ht="14.25" x14ac:dyDescent="0.2">
      <c r="A11" s="42"/>
      <c r="B11" s="43"/>
      <c r="C11" s="43"/>
      <c r="D11" s="117"/>
      <c r="E11" s="43"/>
      <c r="F11" s="43"/>
      <c r="G11" s="10"/>
    </row>
    <row r="12" spans="1:9" s="14" customFormat="1" ht="29.25" customHeight="1" x14ac:dyDescent="0.2">
      <c r="A12" s="45" t="s">
        <v>31</v>
      </c>
      <c r="B12" s="15"/>
      <c r="C12" s="15"/>
      <c r="D12" s="118"/>
      <c r="E12" s="17" t="str" cm="1">
        <f t="array" ref="E12">_xlfn.IFS(OR(D9="",D12=""),"",AND(D9="nein",D12="unbebautes Grundstück"),"keine Erstattung",AND(D9="nein",D12="bebautes Grundstück, Gebäude"),"Bitte Tabelle 'Baumaßnahmen' ausfüllen!",AND(D9="ja",D12="unbebautes Grundstück"),"Bitte Tabelle 'Erwerb+Neubau' ausfüllen!",AND(D9="ja",D12="bebautes Grundstück, Gebäude"),"")</f>
        <v/>
      </c>
      <c r="F12" s="15"/>
      <c r="G12" s="10"/>
    </row>
    <row r="13" spans="1:9" s="12" customFormat="1" ht="14.25" x14ac:dyDescent="0.25">
      <c r="A13" s="16"/>
      <c r="B13" s="36"/>
      <c r="C13" s="36"/>
      <c r="D13" s="119"/>
      <c r="E13" s="98" t="str" cm="1">
        <f t="array" ref="E13">_xlfn.IFS(OR(D9="",D12=""),"",E12="","",D12="unbebautes Grundstück","(Fragen 3 und 4 sind nicht relevant.)",E12="Bitte Tabelle 'Baumaßnahmen' ausfüllen!","(Frage 3 ist nicht relevant.)")</f>
        <v/>
      </c>
      <c r="F13" s="38"/>
    </row>
    <row r="14" spans="1:9" s="12" customFormat="1" ht="14.25" x14ac:dyDescent="0.25">
      <c r="A14" s="45" t="s">
        <v>32</v>
      </c>
      <c r="B14" s="24"/>
      <c r="C14" s="24"/>
      <c r="D14" s="120"/>
      <c r="E14" s="37"/>
      <c r="F14" s="27"/>
      <c r="G14" s="27"/>
    </row>
    <row r="15" spans="1:9" s="12" customFormat="1" ht="15" x14ac:dyDescent="0.25">
      <c r="A15" s="45" t="s">
        <v>33</v>
      </c>
      <c r="B15" s="24"/>
      <c r="C15" s="24"/>
      <c r="D15" s="121"/>
      <c r="E15" s="17" t="str" cm="1">
        <f t="array" ref="E15">_xlfn.IFS(D15="","",AND(D9="ja",D12="bebautes Grundstück, Gebäude",D15="ab 1970"),"Bitte Tabelle 'Erwerb+Neubau' ausfüllen!",AND(D9="ja",D12="bebautes Grundstück, Gebäude",D15="vor 1970"),"Bitte Tabelle 'Baumaßnahmen' ausfüllen!")</f>
        <v/>
      </c>
      <c r="F15" s="27"/>
      <c r="G15" s="27"/>
    </row>
    <row r="16" spans="1:9" s="11" customFormat="1" ht="15" x14ac:dyDescent="0.2">
      <c r="A16" s="22"/>
      <c r="B16" s="22"/>
      <c r="C16" s="12"/>
      <c r="D16" s="122"/>
      <c r="E16" s="98" t="str">
        <f>IF(E15="Bitte Tabelle 'Erwerb+Neubau' ausfüllen!","(Frage 4 ist nicht relevant.)","")</f>
        <v/>
      </c>
      <c r="F16" s="39"/>
    </row>
    <row r="17" spans="1:7" s="11" customFormat="1" ht="30.75" customHeight="1" x14ac:dyDescent="0.2">
      <c r="A17" s="46" t="s">
        <v>34</v>
      </c>
      <c r="B17" s="15"/>
      <c r="D17" s="123"/>
      <c r="E17" s="136" t="str" cm="1">
        <f t="array" ref="E17">_xlfn.IFS(OR(D9="",D12="",D17=""),"",AND(D9="nein",D12="bebautes Grundstück, Gebäude",D17="bis 1.000.000 €"),"Erstattung der nicht abgeschriebenen Baukostenzuschüsse",AND(D9="ja",D12="bebautes Grundstück, Gebäude",D15="vor 1970",D17="bis 1.000.000 €"),"Erstattung der nicht abgeschriebenen Baukostenzuschüsse",AND(D9="nein",D12="bebautes Grundstück, Gebäude",D17="über 1.000.000 €"),"Erstattung der nicht abgeschriebenen Baukostenzuschüsse             oder              von 30% des 1 Mio. € übersteigenden Veräußerungserlöses",AND(D9="ja",D12="bebautes Grundstück, Gebäude",D15="vor 1970",D17="über 1.000.000 €"),"Erstattung der nicht abgeschriebenen Baukostenzuschüsse             oder              von 30% des 1 Mio. € übersteigenden Veräußerungserlöses")</f>
        <v/>
      </c>
      <c r="F17" s="43"/>
      <c r="G17" s="10"/>
    </row>
    <row r="18" spans="1:7" ht="15.75" customHeight="1" x14ac:dyDescent="0.2">
      <c r="A18" s="43"/>
      <c r="B18" s="47"/>
      <c r="C18" s="40"/>
      <c r="D18" s="40"/>
      <c r="E18" s="136"/>
      <c r="F18" s="38"/>
      <c r="G18" s="19"/>
    </row>
    <row r="19" spans="1:7" ht="15.75" customHeight="1" x14ac:dyDescent="0.2">
      <c r="A19" s="48"/>
      <c r="B19" s="47"/>
      <c r="C19" s="40"/>
      <c r="D19" s="40"/>
      <c r="E19" s="136"/>
      <c r="F19" s="38"/>
      <c r="G19" s="19"/>
    </row>
    <row r="20" spans="1:7" ht="14.25" x14ac:dyDescent="0.2">
      <c r="A20" s="48"/>
      <c r="B20" s="43"/>
      <c r="C20" s="43"/>
      <c r="D20" s="43"/>
      <c r="E20" s="43"/>
      <c r="F20" s="43"/>
      <c r="G20" s="18"/>
    </row>
    <row r="21" spans="1:7" ht="14.25" x14ac:dyDescent="0.2">
      <c r="A21" s="94" t="s">
        <v>48</v>
      </c>
      <c r="B21" s="6" t="s">
        <v>47</v>
      </c>
      <c r="C21" s="18"/>
      <c r="D21" s="18"/>
      <c r="E21" s="18"/>
      <c r="F21" s="18"/>
      <c r="G21" s="18"/>
    </row>
    <row r="22" spans="1:7" ht="14.25" x14ac:dyDescent="0.2">
      <c r="A22" s="6"/>
      <c r="B22" s="6" t="s">
        <v>46</v>
      </c>
      <c r="C22" s="18"/>
      <c r="D22" s="19"/>
      <c r="E22" s="18"/>
      <c r="F22" s="18"/>
      <c r="G22" s="19"/>
    </row>
    <row r="23" spans="1:7" ht="14.25" x14ac:dyDescent="0.2">
      <c r="A23" s="18"/>
      <c r="B23" s="18"/>
      <c r="C23" s="18"/>
      <c r="D23" s="19"/>
      <c r="E23" s="18"/>
      <c r="F23" s="18"/>
      <c r="G23" s="19"/>
    </row>
    <row r="24" spans="1:7" ht="14.25" x14ac:dyDescent="0.2">
      <c r="A24" s="18"/>
      <c r="B24" s="18"/>
      <c r="C24" s="18"/>
      <c r="D24" s="19"/>
      <c r="E24" s="18"/>
      <c r="F24" s="18"/>
      <c r="G24" s="19"/>
    </row>
    <row r="25" spans="1:7" ht="14.25" x14ac:dyDescent="0.2">
      <c r="A25" s="18"/>
      <c r="B25" s="18"/>
      <c r="C25" s="18"/>
      <c r="D25" s="19"/>
      <c r="E25" s="18"/>
      <c r="F25" s="18"/>
      <c r="G25" s="19"/>
    </row>
    <row r="26" spans="1:7" s="1" customFormat="1" ht="14.25" x14ac:dyDescent="0.2">
      <c r="A26" s="18"/>
      <c r="B26" s="18"/>
      <c r="C26" s="18"/>
      <c r="D26" s="19"/>
      <c r="E26" s="18"/>
      <c r="F26" s="18"/>
      <c r="G26" s="19"/>
    </row>
    <row r="27" spans="1:7" s="4" customFormat="1" ht="14.25" x14ac:dyDescent="0.2">
      <c r="A27" s="18"/>
      <c r="B27" s="18"/>
      <c r="C27" s="18"/>
      <c r="D27" s="19"/>
      <c r="E27" s="18"/>
      <c r="F27" s="18"/>
      <c r="G27" s="19"/>
    </row>
    <row r="28" spans="1:7" s="4" customFormat="1" ht="14.25" x14ac:dyDescent="0.2">
      <c r="A28" s="18"/>
      <c r="B28" s="18"/>
      <c r="C28" s="18"/>
      <c r="D28" s="19"/>
      <c r="E28" s="18"/>
      <c r="F28" s="18"/>
      <c r="G28" s="19"/>
    </row>
    <row r="29" spans="1:7" s="4" customFormat="1" ht="14.25" x14ac:dyDescent="0.2">
      <c r="A29" s="18"/>
      <c r="B29" s="18"/>
      <c r="C29" s="18"/>
      <c r="D29" s="19"/>
      <c r="E29" s="18"/>
      <c r="F29" s="18"/>
      <c r="G29" s="19"/>
    </row>
    <row r="31" spans="1:7" ht="14.25" x14ac:dyDescent="0.2">
      <c r="B31" s="102"/>
    </row>
  </sheetData>
  <sheetProtection sheet="1" objects="1" scenarios="1"/>
  <protectedRanges>
    <protectedRange sqref="B13:C15 A13" name="Bereich1_1_6_1"/>
    <protectedRange sqref="A9" name="Bereich1_1_1_1_3_2"/>
  </protectedRanges>
  <mergeCells count="1">
    <mergeCell ref="E17:E19"/>
  </mergeCells>
  <pageMargins left="0.62992125984251968" right="0.70866141732283472" top="0.74803149606299213" bottom="0.74803149606299213" header="0.31496062992125984" footer="0.31496062992125984"/>
  <pageSetup paperSize="9" orientation="landscape" r:id="rId1"/>
  <headerFooter scaleWithDoc="0" alignWithMargins="0">
    <oddHeader xml:space="preserve">&amp;C&amp;"Arial,Fett"Formular zur Berechnung der Erstattungsansprüche des Ausgleichstocks
&amp;10nach dem &amp;K000000Rundschreiben vom 27. März 2024 GZ 78.3-1354-03-V20/8&amp;11&amp;KFF0000 </oddHeader>
    <oddFooter xml:space="preserve">&amp;R&amp;"Arial,Standard"&amp;9&amp;K000000Referat 8.1 Bau- und Gemeindeaufsicht, Beratung der Kirchengemeinden, Stand Januar 2026       </oddFooter>
  </headerFooter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5B331FFD-7930-4775-A66D-FC7EFDA80CAB}">
          <x14:formula1>
            <xm:f>Listen!$A$1:$A$2</xm:f>
          </x14:formula1>
          <xm:sqref>D9</xm:sqref>
        </x14:dataValidation>
        <x14:dataValidation type="list" allowBlank="1" showInputMessage="1" showErrorMessage="1" xr:uid="{A453489B-B6A3-400D-9F06-38BC7DA9E1B2}">
          <x14:formula1>
            <xm:f>Listen!$B$1:$B$2</xm:f>
          </x14:formula1>
          <xm:sqref>D12</xm:sqref>
        </x14:dataValidation>
        <x14:dataValidation type="list" allowBlank="1" showInputMessage="1" showErrorMessage="1" xr:uid="{63D576E0-9186-454B-98DC-35A9A5A784AE}">
          <x14:formula1>
            <xm:f>Listen!$E$1:$E$2</xm:f>
          </x14:formula1>
          <xm:sqref>D15</xm:sqref>
        </x14:dataValidation>
        <x14:dataValidation type="list" allowBlank="1" showInputMessage="1" showErrorMessage="1" xr:uid="{BB9ABEF2-0C43-4DD7-980E-3B206619A583}">
          <x14:formula1>
            <xm:f>Listen!$F$1:$F$2</xm:f>
          </x14:formula1>
          <xm:sqref>D17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84F11-BB77-441D-97D0-CFDB62D85F63}">
  <dimension ref="A1:H4"/>
  <sheetViews>
    <sheetView workbookViewId="0">
      <selection activeCell="F3" sqref="F3"/>
    </sheetView>
  </sheetViews>
  <sheetFormatPr baseColWidth="10" defaultRowHeight="15" x14ac:dyDescent="0.25"/>
  <sheetData>
    <row r="1" spans="1:8" x14ac:dyDescent="0.25">
      <c r="A1" s="41" t="s">
        <v>25</v>
      </c>
      <c r="B1" s="41" t="s">
        <v>27</v>
      </c>
      <c r="C1" s="41"/>
      <c r="D1" s="41"/>
      <c r="E1" s="41" t="s">
        <v>29</v>
      </c>
      <c r="F1" s="64" t="s">
        <v>49</v>
      </c>
      <c r="H1" s="41" t="s">
        <v>19</v>
      </c>
    </row>
    <row r="2" spans="1:8" x14ac:dyDescent="0.25">
      <c r="A2" s="41" t="s">
        <v>26</v>
      </c>
      <c r="B2" s="41" t="s">
        <v>28</v>
      </c>
      <c r="C2" s="41"/>
      <c r="D2" s="41"/>
      <c r="E2" s="41" t="s">
        <v>30</v>
      </c>
      <c r="F2" s="64" t="s">
        <v>50</v>
      </c>
      <c r="H2" s="41" t="s">
        <v>20</v>
      </c>
    </row>
    <row r="3" spans="1:8" x14ac:dyDescent="0.25">
      <c r="A3" s="41"/>
      <c r="B3" s="41"/>
      <c r="C3" s="41"/>
      <c r="D3" s="41"/>
      <c r="E3" s="41"/>
      <c r="F3" s="41"/>
    </row>
    <row r="4" spans="1:8" x14ac:dyDescent="0.25">
      <c r="A4" s="41"/>
      <c r="B4" s="41"/>
      <c r="C4" s="41"/>
      <c r="D4" s="41"/>
      <c r="E4" s="41"/>
      <c r="F4" s="41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6BC0D-C5E9-4989-8E44-512D71AD69FA}">
  <dimension ref="A1:I24"/>
  <sheetViews>
    <sheetView view="pageLayout" topLeftCell="A6" zoomScale="130" zoomScaleNormal="85" zoomScalePageLayoutView="130" workbookViewId="0">
      <selection activeCell="C18" sqref="C18:F19"/>
    </sheetView>
  </sheetViews>
  <sheetFormatPr baseColWidth="10" defaultColWidth="11.5703125" defaultRowHeight="12" x14ac:dyDescent="0.2"/>
  <cols>
    <col min="1" max="1" width="13.7109375" style="2" customWidth="1"/>
    <col min="2" max="2" width="29.140625" style="2" customWidth="1"/>
    <col min="3" max="3" width="20.7109375" style="2" customWidth="1"/>
    <col min="4" max="4" width="16.28515625" style="9" customWidth="1"/>
    <col min="5" max="5" width="6.5703125" style="2" customWidth="1"/>
    <col min="6" max="6" width="18.28515625" style="2" customWidth="1"/>
    <col min="7" max="7" width="16.7109375" style="9" customWidth="1"/>
    <col min="8" max="8" width="18.140625" style="2" customWidth="1"/>
    <col min="9" max="9" width="19.85546875" style="2" customWidth="1"/>
    <col min="10" max="11" width="11.5703125" style="2"/>
    <col min="12" max="12" width="13" style="2" bestFit="1" customWidth="1"/>
    <col min="13" max="16384" width="11.5703125" style="2"/>
  </cols>
  <sheetData>
    <row r="1" spans="1:9" s="4" customFormat="1" ht="15" x14ac:dyDescent="0.2">
      <c r="A1" s="51" t="s">
        <v>14</v>
      </c>
      <c r="B1" s="52" t="str">
        <f>IF(Grunddaten!B4="","",Grunddaten!B4)</f>
        <v/>
      </c>
      <c r="C1" s="18"/>
      <c r="D1" s="19"/>
      <c r="E1" s="18"/>
      <c r="F1" s="18"/>
      <c r="G1" s="20"/>
    </row>
    <row r="2" spans="1:9" s="4" customFormat="1" ht="14.25" x14ac:dyDescent="0.2">
      <c r="B2" s="18"/>
      <c r="C2" s="18"/>
      <c r="D2" s="19"/>
      <c r="E2" s="18"/>
      <c r="F2" s="18"/>
      <c r="G2" s="20"/>
    </row>
    <row r="3" spans="1:9" s="4" customFormat="1" ht="14.25" x14ac:dyDescent="0.2">
      <c r="A3" s="6" t="s">
        <v>37</v>
      </c>
      <c r="B3" s="18"/>
      <c r="C3" s="18"/>
      <c r="D3" s="18"/>
      <c r="E3" s="18"/>
      <c r="F3" s="18"/>
      <c r="G3" s="10"/>
    </row>
    <row r="4" spans="1:9" s="4" customFormat="1" ht="14.25" x14ac:dyDescent="0.2">
      <c r="A4" s="6" t="s">
        <v>36</v>
      </c>
      <c r="B4" s="18"/>
      <c r="C4" s="18"/>
      <c r="D4" s="18"/>
      <c r="E4" s="18"/>
      <c r="F4" s="18"/>
      <c r="G4" s="10"/>
    </row>
    <row r="5" spans="1:9" s="14" customFormat="1" ht="15" thickBot="1" x14ac:dyDescent="0.25">
      <c r="B5" s="15"/>
      <c r="C5" s="15"/>
      <c r="D5" s="16"/>
      <c r="E5" s="10"/>
      <c r="F5" s="10"/>
      <c r="G5" s="10"/>
    </row>
    <row r="6" spans="1:9" s="8" customFormat="1" ht="39.75" customHeight="1" thickBot="1" x14ac:dyDescent="0.25">
      <c r="A6" s="53" t="s">
        <v>2</v>
      </c>
      <c r="B6" s="54" t="s">
        <v>5</v>
      </c>
      <c r="C6" s="54" t="s">
        <v>0</v>
      </c>
      <c r="D6" s="55" t="s">
        <v>9</v>
      </c>
      <c r="E6" s="56" t="s">
        <v>18</v>
      </c>
      <c r="F6" s="57" t="s">
        <v>21</v>
      </c>
      <c r="G6" s="33"/>
      <c r="H6" s="33"/>
      <c r="I6" s="11"/>
    </row>
    <row r="7" spans="1:9" s="8" customFormat="1" ht="29.25" customHeight="1" x14ac:dyDescent="0.2">
      <c r="A7" s="105" t="s">
        <v>7</v>
      </c>
      <c r="B7" s="106"/>
      <c r="C7" s="106" t="s">
        <v>3</v>
      </c>
      <c r="D7" s="124"/>
      <c r="E7" s="125"/>
      <c r="F7" s="111">
        <f>IF(E7="DM",D7/1.95583,D7)</f>
        <v>0</v>
      </c>
      <c r="G7" s="34"/>
      <c r="H7" s="34"/>
      <c r="I7" s="11"/>
    </row>
    <row r="8" spans="1:9" s="12" customFormat="1" ht="57" customHeight="1" x14ac:dyDescent="0.25">
      <c r="A8" s="138" t="s">
        <v>6</v>
      </c>
      <c r="B8" s="107"/>
      <c r="C8" s="107" t="s">
        <v>3</v>
      </c>
      <c r="D8" s="126"/>
      <c r="E8" s="127"/>
      <c r="F8" s="111">
        <f t="shared" ref="F8:F9" si="0">IF(E8="DM",D8/1.95583,D8)</f>
        <v>0</v>
      </c>
      <c r="G8" s="34"/>
      <c r="H8" s="34"/>
    </row>
    <row r="9" spans="1:9" s="12" customFormat="1" ht="14.25" x14ac:dyDescent="0.25">
      <c r="A9" s="139"/>
      <c r="B9" s="107"/>
      <c r="C9" s="106" t="s">
        <v>4</v>
      </c>
      <c r="D9" s="126"/>
      <c r="E9" s="127"/>
      <c r="F9" s="111">
        <f t="shared" si="0"/>
        <v>0</v>
      </c>
    </row>
    <row r="10" spans="1:9" s="12" customFormat="1" ht="15" thickBot="1" x14ac:dyDescent="0.3">
      <c r="A10" s="23"/>
      <c r="B10" s="24"/>
      <c r="C10" s="24"/>
      <c r="D10" s="25"/>
      <c r="E10" s="25"/>
      <c r="F10" s="26"/>
      <c r="G10" s="26"/>
    </row>
    <row r="11" spans="1:9" s="11" customFormat="1" ht="15.75" thickBot="1" x14ac:dyDescent="0.25">
      <c r="A11" s="22"/>
      <c r="B11" s="22"/>
      <c r="D11" s="58" t="s">
        <v>1</v>
      </c>
      <c r="E11" s="104" t="s">
        <v>56</v>
      </c>
      <c r="F11" s="59">
        <f>ROUNDDOWN(SUM(F7:F10),-3)</f>
        <v>0</v>
      </c>
    </row>
    <row r="12" spans="1:9" s="11" customFormat="1" ht="14.25" x14ac:dyDescent="0.2">
      <c r="A12" s="15"/>
      <c r="B12" s="15"/>
      <c r="C12" s="15"/>
      <c r="D12" s="15"/>
      <c r="E12" s="10"/>
      <c r="F12" s="18"/>
      <c r="G12" s="10"/>
    </row>
    <row r="13" spans="1:9" ht="15.75" customHeight="1" x14ac:dyDescent="0.2">
      <c r="A13" s="135" t="s">
        <v>57</v>
      </c>
      <c r="G13" s="19"/>
    </row>
    <row r="14" spans="1:9" ht="15.75" customHeight="1" thickBot="1" x14ac:dyDescent="0.25">
      <c r="A14" s="21"/>
      <c r="G14" s="19"/>
    </row>
    <row r="15" spans="1:9" ht="15.75" thickBot="1" x14ac:dyDescent="0.25">
      <c r="A15" s="21"/>
      <c r="B15" s="18"/>
      <c r="C15" s="140" t="s">
        <v>58</v>
      </c>
      <c r="D15" s="140"/>
      <c r="E15" s="104"/>
      <c r="F15" s="59">
        <f>Baumaßnahmen!I15</f>
        <v>0</v>
      </c>
      <c r="G15" s="18"/>
    </row>
    <row r="16" spans="1:9" ht="15.75" thickBot="1" x14ac:dyDescent="0.25">
      <c r="A16" s="18"/>
      <c r="B16" s="18"/>
      <c r="C16" s="18"/>
      <c r="D16" s="58" t="s">
        <v>1</v>
      </c>
      <c r="E16" s="104" t="s">
        <v>56</v>
      </c>
      <c r="F16" s="59">
        <f>ROUNDDOWN((SUM(F7:F9)+F15),-3)</f>
        <v>0</v>
      </c>
      <c r="G16" s="18"/>
    </row>
    <row r="17" spans="1:7" ht="14.25" x14ac:dyDescent="0.2">
      <c r="A17" s="18"/>
      <c r="B17" s="18"/>
      <c r="C17" s="18"/>
      <c r="D17" s="19"/>
      <c r="E17" s="18"/>
      <c r="F17" s="18"/>
      <c r="G17" s="19"/>
    </row>
    <row r="18" spans="1:7" ht="14.25" x14ac:dyDescent="0.2">
      <c r="A18" s="18"/>
      <c r="B18" s="18"/>
      <c r="C18" s="137" t="s">
        <v>23</v>
      </c>
      <c r="D18" s="137"/>
      <c r="E18" s="61"/>
      <c r="F18" s="128"/>
      <c r="G18" s="19"/>
    </row>
    <row r="19" spans="1:7" ht="14.25" x14ac:dyDescent="0.2">
      <c r="A19" s="18"/>
      <c r="B19" s="18"/>
      <c r="C19" s="137" t="s">
        <v>22</v>
      </c>
      <c r="D19" s="137"/>
      <c r="E19" s="61"/>
      <c r="F19" s="60">
        <f>F18*40%</f>
        <v>0</v>
      </c>
      <c r="G19" s="19"/>
    </row>
    <row r="20" spans="1:7" ht="14.25" x14ac:dyDescent="0.2">
      <c r="A20" s="18"/>
      <c r="B20" s="18"/>
      <c r="C20" s="18"/>
      <c r="D20" s="19"/>
      <c r="E20" s="18"/>
      <c r="F20" s="18"/>
      <c r="G20" s="19"/>
    </row>
    <row r="21" spans="1:7" s="1" customFormat="1" ht="14.25" x14ac:dyDescent="0.2">
      <c r="A21" s="18"/>
      <c r="B21" s="18"/>
      <c r="C21" s="18"/>
      <c r="D21" s="19"/>
      <c r="E21" s="18"/>
      <c r="F21" s="18"/>
      <c r="G21" s="19"/>
    </row>
    <row r="22" spans="1:7" s="4" customFormat="1" ht="14.25" x14ac:dyDescent="0.2">
      <c r="A22" s="18"/>
      <c r="B22" s="18"/>
      <c r="C22" s="18"/>
      <c r="D22" s="19"/>
      <c r="E22" s="18"/>
      <c r="F22" s="18"/>
      <c r="G22" s="19"/>
    </row>
    <row r="23" spans="1:7" s="4" customFormat="1" ht="14.25" x14ac:dyDescent="0.2">
      <c r="A23" s="18"/>
      <c r="B23" s="18"/>
      <c r="C23" s="18"/>
      <c r="D23" s="19"/>
      <c r="E23" s="18"/>
      <c r="F23" s="18"/>
      <c r="G23" s="19"/>
    </row>
    <row r="24" spans="1:7" s="4" customFormat="1" ht="14.25" x14ac:dyDescent="0.2">
      <c r="A24" s="18"/>
      <c r="B24" s="18"/>
      <c r="C24" s="18"/>
      <c r="D24" s="19"/>
      <c r="E24" s="18"/>
      <c r="F24" s="18"/>
      <c r="G24" s="19"/>
    </row>
  </sheetData>
  <sheetProtection sheet="1" objects="1" scenarios="1" insertRows="0" deleteRows="0"/>
  <protectedRanges>
    <protectedRange sqref="A7:C10" name="Bereich1_1_6_1"/>
  </protectedRanges>
  <mergeCells count="4">
    <mergeCell ref="C18:D18"/>
    <mergeCell ref="C19:D19"/>
    <mergeCell ref="A8:A9"/>
    <mergeCell ref="C15:D15"/>
  </mergeCells>
  <pageMargins left="0.62992125984251968" right="0.70866141732283472" top="0.74803149606299213" bottom="0.74803149606299213" header="0.31496062992125984" footer="0.31496062992125984"/>
  <pageSetup paperSize="9" orientation="landscape" r:id="rId1"/>
  <headerFooter scaleWithDoc="0" alignWithMargins="0">
    <oddHeader>&amp;C&amp;"Arial,Fett"Formular zur Berechnung der Erstattungsansprüche des Ausgleichstocks</oddHeader>
    <oddFooter xml:space="preserve">&amp;R&amp;"Arial,Standard"&amp;9&amp;K000000Referat 8.1 Bau- und Gemeindeaufsicht, Beratung der Kirchengemeinden, Stand Januar 2026       </oddFooter>
  </headerFooter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94EBB883-BFB9-4400-B966-75BB91A4F9E7}">
          <x14:formula1>
            <xm:f>Listen!$H$1:$H$2</xm:f>
          </x14:formula1>
          <xm:sqref>E7:E9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0A71B-BDDD-4E1F-AAC4-8557A2696892}">
  <dimension ref="A1:J31"/>
  <sheetViews>
    <sheetView view="pageLayout" topLeftCell="A9" zoomScale="130" zoomScaleNormal="85" zoomScalePageLayoutView="130" workbookViewId="0">
      <selection activeCell="A21" sqref="A21:A22"/>
    </sheetView>
  </sheetViews>
  <sheetFormatPr baseColWidth="10" defaultColWidth="11.5703125" defaultRowHeight="12" x14ac:dyDescent="0.2"/>
  <cols>
    <col min="1" max="1" width="14.5703125" style="2" customWidth="1"/>
    <col min="2" max="2" width="10.5703125" style="2" customWidth="1"/>
    <col min="3" max="3" width="19" style="2" customWidth="1"/>
    <col min="4" max="4" width="15.28515625" style="9" customWidth="1"/>
    <col min="5" max="5" width="14.140625" style="2" customWidth="1"/>
    <col min="6" max="6" width="12.5703125" style="9" customWidth="1"/>
    <col min="7" max="7" width="15.7109375" style="2" customWidth="1"/>
    <col min="8" max="8" width="16.140625" style="2" customWidth="1"/>
    <col min="9" max="9" width="14.5703125" style="2" customWidth="1"/>
    <col min="10" max="10" width="14.85546875" style="2" customWidth="1"/>
    <col min="11" max="11" width="13" style="2" bestFit="1" customWidth="1"/>
    <col min="12" max="16384" width="11.5703125" style="2"/>
  </cols>
  <sheetData>
    <row r="1" spans="1:10" s="28" customFormat="1" ht="15" x14ac:dyDescent="0.2">
      <c r="A1" s="51" t="s">
        <v>14</v>
      </c>
      <c r="B1" s="52" t="str">
        <f>IF(Grunddaten!B4="","",Grunddaten!B4)</f>
        <v/>
      </c>
      <c r="C1" s="62"/>
      <c r="D1" s="29"/>
      <c r="I1" s="35"/>
    </row>
    <row r="2" spans="1:10" s="28" customFormat="1" ht="14.25" x14ac:dyDescent="0.2">
      <c r="D2" s="29"/>
      <c r="J2" s="30"/>
    </row>
    <row r="3" spans="1:10" s="28" customFormat="1" ht="14.25" x14ac:dyDescent="0.2">
      <c r="A3" s="6" t="s">
        <v>59</v>
      </c>
      <c r="D3" s="29"/>
    </row>
    <row r="4" spans="1:10" s="28" customFormat="1" ht="14.25" x14ac:dyDescent="0.2">
      <c r="A4" s="6" t="s">
        <v>60</v>
      </c>
      <c r="D4" s="29"/>
    </row>
    <row r="5" spans="1:10" s="6" customFormat="1" ht="14.25" x14ac:dyDescent="0.2">
      <c r="A5" s="5"/>
      <c r="D5" s="7"/>
      <c r="E5" s="7"/>
      <c r="F5" s="10"/>
      <c r="G5" s="7"/>
      <c r="H5" s="7"/>
    </row>
    <row r="6" spans="1:10" s="28" customFormat="1" ht="15" x14ac:dyDescent="0.25">
      <c r="A6" s="64" t="s">
        <v>51</v>
      </c>
      <c r="F6" s="10"/>
      <c r="H6" s="134">
        <v>2026</v>
      </c>
    </row>
    <row r="7" spans="1:10" s="28" customFormat="1" ht="14.25" x14ac:dyDescent="0.2">
      <c r="F7" s="10"/>
    </row>
    <row r="8" spans="1:10" s="28" customFormat="1" ht="15" thickBot="1" x14ac:dyDescent="0.25">
      <c r="F8" s="10"/>
    </row>
    <row r="9" spans="1:10" s="8" customFormat="1" ht="72" thickBot="1" x14ac:dyDescent="0.3">
      <c r="A9" s="67" t="s">
        <v>0</v>
      </c>
      <c r="B9" s="54" t="s">
        <v>8</v>
      </c>
      <c r="C9" s="54" t="s">
        <v>5</v>
      </c>
      <c r="D9" s="68" t="s">
        <v>2</v>
      </c>
      <c r="E9" s="69" t="s">
        <v>9</v>
      </c>
      <c r="F9" s="69" t="s">
        <v>10</v>
      </c>
      <c r="G9" s="70" t="s">
        <v>43</v>
      </c>
      <c r="H9" s="71" t="s">
        <v>52</v>
      </c>
      <c r="I9" s="72" t="s">
        <v>11</v>
      </c>
    </row>
    <row r="10" spans="1:10" ht="28.5" x14ac:dyDescent="0.2">
      <c r="A10" s="106" t="s">
        <v>3</v>
      </c>
      <c r="B10" s="129"/>
      <c r="C10" s="106"/>
      <c r="D10" s="130"/>
      <c r="E10" s="131"/>
      <c r="F10" s="73" t="str">
        <f>IF(G10="","",E10*5%)</f>
        <v/>
      </c>
      <c r="G10" s="74" t="str">
        <f>IF(20-(H$6-B10)&lt;1,"",20-(H$6-B10))</f>
        <v/>
      </c>
      <c r="H10" s="75" t="str">
        <f>IF(G10="","",G10*5%)</f>
        <v/>
      </c>
      <c r="I10" s="76" t="str">
        <f>IF(G10="","",G10*F10)</f>
        <v/>
      </c>
    </row>
    <row r="11" spans="1:10" ht="28.5" x14ac:dyDescent="0.2">
      <c r="A11" s="107" t="s">
        <v>12</v>
      </c>
      <c r="B11" s="132"/>
      <c r="C11" s="107"/>
      <c r="D11" s="133"/>
      <c r="E11" s="121"/>
      <c r="F11" s="77" t="str">
        <f t="shared" ref="F11:F14" si="0">IF(G11="","",E11*5%)</f>
        <v/>
      </c>
      <c r="G11" s="78" t="str">
        <f t="shared" ref="G11:G14" si="1">IF(20-(H$6-B11)&lt;0,"",20-(H$6-B11))</f>
        <v/>
      </c>
      <c r="H11" s="79" t="str">
        <f t="shared" ref="H11:H14" si="2">IF(G11="","",G11*5%)</f>
        <v/>
      </c>
      <c r="I11" s="80" t="str">
        <f t="shared" ref="I11:I14" si="3">IF(G11="","",G11*F11)</f>
        <v/>
      </c>
    </row>
    <row r="12" spans="1:10" ht="28.5" x14ac:dyDescent="0.2">
      <c r="A12" s="107" t="s">
        <v>3</v>
      </c>
      <c r="B12" s="132"/>
      <c r="C12" s="107"/>
      <c r="D12" s="133"/>
      <c r="E12" s="121"/>
      <c r="F12" s="77" t="str">
        <f t="shared" si="0"/>
        <v/>
      </c>
      <c r="G12" s="78" t="str">
        <f t="shared" si="1"/>
        <v/>
      </c>
      <c r="H12" s="79" t="str">
        <f t="shared" si="2"/>
        <v/>
      </c>
      <c r="I12" s="80" t="str">
        <f t="shared" si="3"/>
        <v/>
      </c>
    </row>
    <row r="13" spans="1:10" ht="28.5" x14ac:dyDescent="0.2">
      <c r="A13" s="107" t="s">
        <v>12</v>
      </c>
      <c r="B13" s="132"/>
      <c r="C13" s="107"/>
      <c r="D13" s="133"/>
      <c r="E13" s="121"/>
      <c r="F13" s="77" t="str">
        <f t="shared" si="0"/>
        <v/>
      </c>
      <c r="G13" s="78" t="str">
        <f t="shared" si="1"/>
        <v/>
      </c>
      <c r="H13" s="79" t="str">
        <f t="shared" si="2"/>
        <v/>
      </c>
      <c r="I13" s="80" t="str">
        <f t="shared" si="3"/>
        <v/>
      </c>
    </row>
    <row r="14" spans="1:10" ht="29.25" thickBot="1" x14ac:dyDescent="0.25">
      <c r="A14" s="107" t="s">
        <v>3</v>
      </c>
      <c r="B14" s="132"/>
      <c r="C14" s="107"/>
      <c r="D14" s="133"/>
      <c r="E14" s="121"/>
      <c r="F14" s="77" t="str">
        <f t="shared" si="0"/>
        <v/>
      </c>
      <c r="G14" s="78" t="str">
        <f t="shared" si="1"/>
        <v/>
      </c>
      <c r="H14" s="79" t="str">
        <f t="shared" si="2"/>
        <v/>
      </c>
      <c r="I14" s="80" t="str">
        <f t="shared" si="3"/>
        <v/>
      </c>
    </row>
    <row r="15" spans="1:10" ht="15.75" thickBot="1" x14ac:dyDescent="0.25">
      <c r="A15" s="64"/>
      <c r="B15" s="64"/>
      <c r="C15" s="65"/>
      <c r="D15" s="81" t="s">
        <v>1</v>
      </c>
      <c r="E15" s="82">
        <f>SUM(E10:E14)</f>
        <v>0</v>
      </c>
      <c r="F15" s="82">
        <f>SUM(F10:F14)</f>
        <v>0</v>
      </c>
      <c r="G15" s="83"/>
      <c r="H15" s="84"/>
      <c r="I15" s="85">
        <f>SUM(I10:I14)</f>
        <v>0</v>
      </c>
    </row>
    <row r="16" spans="1:10" ht="15" x14ac:dyDescent="0.2">
      <c r="A16" s="64"/>
      <c r="B16" s="64"/>
      <c r="C16" s="65"/>
      <c r="D16" s="64"/>
      <c r="E16" s="66"/>
      <c r="F16" s="64"/>
      <c r="G16" s="64"/>
      <c r="H16" s="86" t="s">
        <v>16</v>
      </c>
      <c r="I16" s="87">
        <f>ROUNDDOWN(I15,-3)</f>
        <v>0</v>
      </c>
    </row>
    <row r="17" spans="1:10" ht="15" x14ac:dyDescent="0.2">
      <c r="A17" s="64"/>
      <c r="B17" s="64"/>
      <c r="C17" s="65"/>
      <c r="D17" s="64"/>
      <c r="E17" s="66"/>
      <c r="F17" s="64"/>
      <c r="G17" s="64"/>
      <c r="H17" s="64"/>
      <c r="I17" s="50"/>
      <c r="J17" s="32"/>
    </row>
    <row r="18" spans="1:10" ht="18" customHeight="1" x14ac:dyDescent="0.2">
      <c r="A18" s="88" t="s">
        <v>13</v>
      </c>
      <c r="B18" s="88"/>
      <c r="C18" s="88"/>
      <c r="D18" s="88"/>
      <c r="E18" s="89">
        <f>F15</f>
        <v>0</v>
      </c>
      <c r="F18" s="66"/>
      <c r="G18" s="64"/>
      <c r="H18" s="141" t="str">
        <f>IF(AND(I16&gt;0,I16&lt;3000),"Beträge unter 3.000 € werden nicht zur Erstattung geltend gemacht","")</f>
        <v/>
      </c>
      <c r="I18" s="141"/>
      <c r="J18" s="1"/>
    </row>
    <row r="19" spans="1:10" ht="14.25" x14ac:dyDescent="0.2">
      <c r="A19" s="88" t="s">
        <v>41</v>
      </c>
      <c r="B19" s="88"/>
      <c r="C19" s="88"/>
      <c r="D19" s="88"/>
      <c r="E19" s="90">
        <f>I15-F15</f>
        <v>0</v>
      </c>
      <c r="F19" s="91" t="s">
        <v>17</v>
      </c>
      <c r="G19" s="92">
        <f>ROUNDDOWN(E19,-3)</f>
        <v>0</v>
      </c>
      <c r="H19" s="141"/>
      <c r="I19" s="141"/>
      <c r="J19" s="1"/>
    </row>
    <row r="20" spans="1:10" ht="12.7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 ht="12.75" x14ac:dyDescent="0.2">
      <c r="A21" s="145" t="s">
        <v>63</v>
      </c>
      <c r="B21" s="1"/>
      <c r="C21" s="1"/>
      <c r="D21" s="31"/>
      <c r="E21" s="1"/>
      <c r="F21" s="31"/>
      <c r="G21" s="1"/>
      <c r="H21" s="1"/>
      <c r="I21" s="1"/>
      <c r="J21" s="1"/>
    </row>
    <row r="22" spans="1:10" s="1" customFormat="1" ht="14.25" x14ac:dyDescent="0.2">
      <c r="A22" s="145" t="s">
        <v>64</v>
      </c>
      <c r="D22" s="31"/>
      <c r="E22" s="142" t="s">
        <v>23</v>
      </c>
      <c r="F22" s="143"/>
      <c r="G22" s="144"/>
      <c r="H22" s="128"/>
    </row>
    <row r="23" spans="1:10" s="1" customFormat="1" ht="14.25" x14ac:dyDescent="0.2">
      <c r="A23" s="28"/>
      <c r="B23" s="28"/>
      <c r="C23" s="28"/>
      <c r="D23" s="29"/>
      <c r="E23" s="142" t="s">
        <v>65</v>
      </c>
      <c r="F23" s="143"/>
      <c r="G23" s="144"/>
      <c r="H23" s="60" t="str">
        <f>IF(H22&gt;1000000,(H22-1000000)*30%,"")</f>
        <v/>
      </c>
      <c r="I23" s="28"/>
      <c r="J23" s="28"/>
    </row>
    <row r="24" spans="1:10" s="1" customFormat="1" ht="14.25" x14ac:dyDescent="0.2">
      <c r="A24" s="28"/>
      <c r="B24" s="28"/>
      <c r="C24" s="28"/>
      <c r="D24" s="29"/>
      <c r="E24" s="28"/>
      <c r="F24" s="29"/>
      <c r="G24" s="28"/>
      <c r="H24" s="28"/>
      <c r="I24" s="28"/>
      <c r="J24" s="28"/>
    </row>
    <row r="25" spans="1:10" s="1" customFormat="1" ht="14.25" x14ac:dyDescent="0.2">
      <c r="A25" s="28"/>
      <c r="B25" s="28"/>
      <c r="C25" s="28"/>
      <c r="D25" s="29"/>
      <c r="E25" s="28"/>
      <c r="F25" s="29"/>
      <c r="G25" s="28"/>
      <c r="H25" s="28"/>
      <c r="I25" s="28"/>
      <c r="J25" s="28"/>
    </row>
    <row r="26" spans="1:10" s="28" customFormat="1" ht="14.25" x14ac:dyDescent="0.2">
      <c r="D26" s="29"/>
      <c r="F26" s="29"/>
    </row>
    <row r="27" spans="1:10" s="28" customFormat="1" ht="14.25" x14ac:dyDescent="0.2">
      <c r="D27" s="29"/>
      <c r="F27" s="29"/>
    </row>
    <row r="28" spans="1:10" s="28" customFormat="1" ht="14.25" x14ac:dyDescent="0.2">
      <c r="D28" s="29"/>
      <c r="F28" s="29"/>
    </row>
    <row r="29" spans="1:10" s="28" customFormat="1" ht="14.25" x14ac:dyDescent="0.2">
      <c r="A29" s="2"/>
      <c r="B29" s="2"/>
      <c r="C29" s="2"/>
      <c r="D29" s="9"/>
      <c r="E29" s="2"/>
      <c r="F29" s="9"/>
      <c r="G29" s="2"/>
      <c r="H29" s="2"/>
      <c r="I29" s="2"/>
      <c r="J29" s="2"/>
    </row>
    <row r="30" spans="1:10" s="28" customFormat="1" ht="14.25" x14ac:dyDescent="0.2">
      <c r="A30" s="2"/>
      <c r="B30" s="2"/>
      <c r="C30" s="2"/>
      <c r="D30" s="9"/>
      <c r="E30" s="2"/>
      <c r="F30" s="9"/>
      <c r="G30" s="2"/>
      <c r="H30" s="2"/>
      <c r="I30" s="2"/>
      <c r="J30" s="2"/>
    </row>
    <row r="31" spans="1:10" s="28" customFormat="1" ht="14.25" x14ac:dyDescent="0.2">
      <c r="A31" s="2"/>
      <c r="B31" s="2"/>
      <c r="C31" s="2"/>
      <c r="D31" s="9"/>
      <c r="E31" s="2"/>
      <c r="F31" s="9"/>
      <c r="G31" s="2"/>
      <c r="H31" s="2"/>
      <c r="I31" s="2"/>
      <c r="J31" s="2"/>
    </row>
  </sheetData>
  <sheetProtection sheet="1" objects="1" scenarios="1" insertRows="0" deleteRows="0"/>
  <protectedRanges>
    <protectedRange sqref="A18 A7:A8" name="Bereich1_1_1_2"/>
    <protectedRange sqref="A6" name="Bereich1_1_1_1_3"/>
    <protectedRange sqref="G9" name="Bereich1_1"/>
    <protectedRange sqref="A10:A14" name="Bereich1_1_6_1_2"/>
    <protectedRange sqref="C10:C14" name="Bereich1_1_6_1_3"/>
  </protectedRanges>
  <mergeCells count="3">
    <mergeCell ref="H18:I19"/>
    <mergeCell ref="E22:G22"/>
    <mergeCell ref="E23:G23"/>
  </mergeCells>
  <pageMargins left="0.62992125984251968" right="0.14166666666666666" top="0.74803149606299213" bottom="0.74803149606299213" header="0.31496062992125984" footer="0.31496062992125984"/>
  <pageSetup paperSize="9" orientation="landscape" r:id="rId1"/>
  <headerFooter scaleWithDoc="0" alignWithMargins="0">
    <oddHeader>&amp;C&amp;"Arial,Fett"Formular zur Berechnung der Erstattungsansprüche des Ausgleichstocks</oddHeader>
    <oddFooter xml:space="preserve">&amp;R&amp;"Arial,Standard"&amp;9&amp;K000000Referat 8.1 Bau- und Gemeindeaufsicht, Beratung der Kirchengemeinden, Stand Januar 2026      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FF37C-2037-429F-A2C5-3E07A855071E}">
  <dimension ref="A1:I31"/>
  <sheetViews>
    <sheetView view="pageLayout" zoomScale="130" zoomScaleNormal="85" zoomScalePageLayoutView="130" workbookViewId="0">
      <selection activeCell="D9" sqref="D9"/>
    </sheetView>
  </sheetViews>
  <sheetFormatPr baseColWidth="10" defaultColWidth="11.5703125" defaultRowHeight="12" x14ac:dyDescent="0.2"/>
  <cols>
    <col min="1" max="1" width="10.42578125" style="2" customWidth="1"/>
    <col min="2" max="2" width="45.140625" style="2" customWidth="1"/>
    <col min="3" max="3" width="13.85546875" style="2" customWidth="1"/>
    <col min="4" max="4" width="21.28515625" style="9" customWidth="1"/>
    <col min="5" max="5" width="41" style="2" customWidth="1"/>
    <col min="6" max="6" width="28.85546875" style="2" customWidth="1"/>
    <col min="7" max="7" width="16.7109375" style="9" customWidth="1"/>
    <col min="8" max="8" width="18.140625" style="2" customWidth="1"/>
    <col min="9" max="9" width="19.85546875" style="2" customWidth="1"/>
    <col min="10" max="11" width="11.5703125" style="2"/>
    <col min="12" max="12" width="13" style="2" bestFit="1" customWidth="1"/>
    <col min="13" max="16384" width="11.5703125" style="2"/>
  </cols>
  <sheetData>
    <row r="1" spans="1:9" s="4" customFormat="1" ht="14.25" x14ac:dyDescent="0.2">
      <c r="B1" s="18"/>
      <c r="C1" s="18"/>
      <c r="D1" s="19"/>
      <c r="E1" s="18"/>
      <c r="F1" s="18"/>
      <c r="G1" s="20"/>
    </row>
    <row r="2" spans="1:9" s="4" customFormat="1" ht="15" x14ac:dyDescent="0.25">
      <c r="A2" s="13" t="s">
        <v>45</v>
      </c>
      <c r="B2" s="18"/>
      <c r="C2" s="18"/>
      <c r="D2" s="19"/>
      <c r="E2" s="18"/>
      <c r="F2" s="18"/>
      <c r="G2" s="20"/>
    </row>
    <row r="3" spans="1:9" s="4" customFormat="1" ht="14.25" x14ac:dyDescent="0.2">
      <c r="B3" s="18"/>
      <c r="C3" s="18"/>
      <c r="D3" s="19"/>
      <c r="E3" s="18"/>
      <c r="F3" s="18"/>
      <c r="G3" s="20"/>
    </row>
    <row r="4" spans="1:9" s="4" customFormat="1" ht="14.25" x14ac:dyDescent="0.2">
      <c r="A4" s="42" t="s">
        <v>14</v>
      </c>
      <c r="B4" s="100" t="s">
        <v>42</v>
      </c>
      <c r="C4" s="43"/>
      <c r="D4" s="44"/>
      <c r="E4" s="43"/>
      <c r="F4" s="43"/>
      <c r="G4" s="20"/>
    </row>
    <row r="5" spans="1:9" s="4" customFormat="1" ht="14.25" x14ac:dyDescent="0.2">
      <c r="A5" s="42" t="s">
        <v>15</v>
      </c>
      <c r="B5" s="101" t="s">
        <v>35</v>
      </c>
      <c r="C5" s="43"/>
      <c r="D5" s="44"/>
      <c r="E5" s="96"/>
      <c r="F5" s="43"/>
      <c r="G5" s="20"/>
    </row>
    <row r="6" spans="1:9" s="4" customFormat="1" ht="14.25" x14ac:dyDescent="0.2">
      <c r="A6" s="42" t="s">
        <v>24</v>
      </c>
      <c r="B6" s="101" t="s">
        <v>53</v>
      </c>
      <c r="C6" s="43"/>
      <c r="D6" s="44"/>
      <c r="E6" s="43"/>
      <c r="F6" s="43"/>
      <c r="G6" s="20"/>
    </row>
    <row r="7" spans="1:9" s="4" customFormat="1" ht="14.25" x14ac:dyDescent="0.2">
      <c r="A7" s="42"/>
      <c r="B7" s="42"/>
      <c r="C7" s="43"/>
      <c r="D7" s="44"/>
      <c r="E7" s="43"/>
      <c r="F7" s="43"/>
      <c r="G7" s="20"/>
    </row>
    <row r="8" spans="1:9" s="6" customFormat="1" ht="14.25" x14ac:dyDescent="0.2">
      <c r="A8" s="5"/>
      <c r="B8" s="5"/>
      <c r="C8" s="5"/>
      <c r="D8" s="7"/>
      <c r="E8" s="7"/>
      <c r="F8" s="7"/>
      <c r="G8" s="10"/>
      <c r="H8" s="7"/>
      <c r="I8" s="7"/>
    </row>
    <row r="9" spans="1:9" s="4" customFormat="1" ht="15" x14ac:dyDescent="0.2">
      <c r="A9" s="103" t="s">
        <v>54</v>
      </c>
      <c r="B9" s="43"/>
      <c r="C9" s="43"/>
      <c r="D9" s="116" t="s">
        <v>25</v>
      </c>
      <c r="E9" s="17"/>
      <c r="G9" s="10"/>
      <c r="H9" s="3"/>
      <c r="I9" s="3"/>
    </row>
    <row r="10" spans="1:9" s="4" customFormat="1" ht="14.25" x14ac:dyDescent="0.2">
      <c r="A10" s="95" t="s">
        <v>55</v>
      </c>
      <c r="B10" s="5"/>
      <c r="C10" s="43"/>
      <c r="D10" s="117"/>
      <c r="E10" s="43"/>
      <c r="F10" s="43"/>
      <c r="G10" s="10"/>
    </row>
    <row r="11" spans="1:9" s="4" customFormat="1" ht="14.25" x14ac:dyDescent="0.2">
      <c r="A11" s="42"/>
      <c r="B11" s="43"/>
      <c r="C11" s="43"/>
      <c r="D11" s="117"/>
      <c r="E11" s="43"/>
      <c r="F11" s="43"/>
      <c r="G11" s="10"/>
    </row>
    <row r="12" spans="1:9" s="14" customFormat="1" ht="29.25" customHeight="1" x14ac:dyDescent="0.2">
      <c r="A12" s="45" t="s">
        <v>31</v>
      </c>
      <c r="B12" s="15"/>
      <c r="C12" s="15"/>
      <c r="D12" s="118" t="s">
        <v>28</v>
      </c>
      <c r="E12" s="17" t="str" cm="1">
        <f t="array" ref="E12">_xlfn.IFS(OR(D9="",D12=""),"",AND(D9="nein",D12="unbebautes Grundstück"),"keine Erstattung",AND(D9="nein",D12="bebautes Grundstück, Gebäude"),"Bitte Tabelle 'Baumaßnahmen' ausfüllen!",AND(D9="ja",D12="unbebautes Grundstück"),"Bitte Tabelle 'Erwerb+Neubau' ausfüllen!",AND(D9="ja",D12="bebautes Grundstück, Gebäude"),"")</f>
        <v/>
      </c>
      <c r="F12" s="15"/>
      <c r="G12" s="10"/>
    </row>
    <row r="13" spans="1:9" s="12" customFormat="1" ht="14.25" x14ac:dyDescent="0.25">
      <c r="A13" s="16"/>
      <c r="B13" s="36"/>
      <c r="C13" s="36"/>
      <c r="D13" s="119"/>
      <c r="E13" s="98" t="str" cm="1">
        <f t="array" ref="E13">_xlfn.IFS(OR(D9="",D12=""),"",E12="","",D12="unbebautes Grundstück","(Fragen 3 und 4 sind nicht relevant.)",E12="Bitte Tabelle 'Baumaßnahmen' ausfüllen!","(Frage 3 ist nicht relevant.)")</f>
        <v/>
      </c>
      <c r="F13" s="38"/>
    </row>
    <row r="14" spans="1:9" s="12" customFormat="1" ht="14.25" x14ac:dyDescent="0.25">
      <c r="A14" s="45" t="s">
        <v>32</v>
      </c>
      <c r="B14" s="24"/>
      <c r="C14" s="24"/>
      <c r="D14" s="120"/>
      <c r="E14" s="37"/>
      <c r="F14" s="27"/>
      <c r="G14" s="27"/>
    </row>
    <row r="15" spans="1:9" s="12" customFormat="1" ht="15" x14ac:dyDescent="0.25">
      <c r="A15" s="45" t="s">
        <v>33</v>
      </c>
      <c r="B15" s="24"/>
      <c r="C15" s="24"/>
      <c r="D15" s="121" t="s">
        <v>29</v>
      </c>
      <c r="E15" s="17" t="str" cm="1">
        <f t="array" ref="E15">_xlfn.IFS(D15="","",AND(D9="ja",D12="bebautes Grundstück, Gebäude",D15="ab 1970"),"Bitte Tabelle 'Erwerb+Neubau' ausfüllen!",AND(D9="ja",D12="bebautes Grundstück, Gebäude",D15="vor 1970"),"Bitte Tabelle 'Baumaßnahmen' ausfüllen!")</f>
        <v>Bitte Tabelle 'Baumaßnahmen' ausfüllen!</v>
      </c>
      <c r="F15" s="27"/>
      <c r="G15" s="27"/>
    </row>
    <row r="16" spans="1:9" s="11" customFormat="1" ht="15" x14ac:dyDescent="0.2">
      <c r="A16" s="22"/>
      <c r="B16" s="22"/>
      <c r="C16" s="12"/>
      <c r="D16" s="122"/>
      <c r="E16" s="98" t="str">
        <f>IF(E15="Bitte Tabelle 'Erwerb+Neubau' ausfüllen!","(Frage 4 ist nicht relevant.)","")</f>
        <v/>
      </c>
      <c r="F16" s="39"/>
    </row>
    <row r="17" spans="1:7" s="11" customFormat="1" ht="30.75" customHeight="1" x14ac:dyDescent="0.2">
      <c r="A17" s="46" t="s">
        <v>34</v>
      </c>
      <c r="B17" s="15"/>
      <c r="D17" s="123" t="s">
        <v>49</v>
      </c>
      <c r="E17" s="136" t="str" cm="1">
        <f t="array" ref="E17">_xlfn.IFS(OR(D9="",D12="",D17=""),"",AND(D9="nein",D12="bebautes Grundstück, Gebäude",D17="bis 1.000.000 €"),"Erstattung der nicht abgeschriebenen Baukostenzuschüsse",AND(D9="ja",D12="bebautes Grundstück, Gebäude",D15="vor 1970",D17="bis 1.000.000 €"),"Erstattung der nicht abgeschriebenen Baukostenzuschüsse",AND(D9="nein",D12="bebautes Grundstück, Gebäude",D17="über 1.000.000 €"),"Erstattung der nicht abgeschriebenen Baukostenzuschüsse             oder              von 30% des 1 Mio. € übersteigenden Veräußerungserlöses",AND(D9="ja",D12="bebautes Grundstück, Gebäude",D15="vor 1970",D17="über 1.000.000 €"),"Erstattung der nicht abgeschriebenen Baukostenzuschüsse             oder              von 30% des 1 Mio. € übersteigenden Veräußerungserlöses")</f>
        <v>Erstattung der nicht abgeschriebenen Baukostenzuschüsse</v>
      </c>
      <c r="F17" s="43"/>
      <c r="G17" s="10"/>
    </row>
    <row r="18" spans="1:7" ht="15.75" customHeight="1" x14ac:dyDescent="0.2">
      <c r="A18" s="43"/>
      <c r="B18" s="47"/>
      <c r="C18" s="40"/>
      <c r="D18" s="40"/>
      <c r="E18" s="136"/>
      <c r="F18" s="38"/>
      <c r="G18" s="19"/>
    </row>
    <row r="19" spans="1:7" ht="15.75" customHeight="1" x14ac:dyDescent="0.2">
      <c r="A19" s="48"/>
      <c r="B19" s="47"/>
      <c r="C19" s="40"/>
      <c r="D19" s="40"/>
      <c r="E19" s="136"/>
      <c r="F19" s="38"/>
      <c r="G19" s="19"/>
    </row>
    <row r="20" spans="1:7" ht="14.25" x14ac:dyDescent="0.2">
      <c r="A20" s="48"/>
      <c r="B20" s="43"/>
      <c r="C20" s="43"/>
      <c r="D20" s="43"/>
      <c r="E20" s="43"/>
      <c r="F20" s="43"/>
      <c r="G20" s="18"/>
    </row>
    <row r="21" spans="1:7" ht="14.25" x14ac:dyDescent="0.2">
      <c r="A21" s="94" t="s">
        <v>48</v>
      </c>
      <c r="B21" s="6" t="s">
        <v>47</v>
      </c>
      <c r="C21" s="18"/>
      <c r="D21" s="18"/>
      <c r="E21" s="18"/>
      <c r="F21" s="18"/>
      <c r="G21" s="18"/>
    </row>
    <row r="22" spans="1:7" ht="14.25" x14ac:dyDescent="0.2">
      <c r="A22" s="6"/>
      <c r="B22" s="6" t="s">
        <v>46</v>
      </c>
      <c r="C22" s="18"/>
      <c r="D22" s="19"/>
      <c r="E22" s="18"/>
      <c r="F22" s="18"/>
      <c r="G22" s="19"/>
    </row>
    <row r="23" spans="1:7" ht="14.25" x14ac:dyDescent="0.2">
      <c r="A23" s="18"/>
      <c r="B23" s="18"/>
      <c r="C23" s="18"/>
      <c r="D23" s="19"/>
      <c r="E23" s="18"/>
      <c r="F23" s="18"/>
      <c r="G23" s="19"/>
    </row>
    <row r="24" spans="1:7" ht="14.25" x14ac:dyDescent="0.2">
      <c r="A24" s="18"/>
      <c r="B24" s="18"/>
      <c r="C24" s="18"/>
      <c r="D24" s="19"/>
      <c r="E24" s="18"/>
      <c r="F24" s="18"/>
      <c r="G24" s="19"/>
    </row>
    <row r="25" spans="1:7" ht="14.25" x14ac:dyDescent="0.2">
      <c r="A25" s="18"/>
      <c r="B25" s="18"/>
      <c r="C25" s="18"/>
      <c r="D25" s="19"/>
      <c r="E25" s="18"/>
      <c r="F25" s="18"/>
      <c r="G25" s="19"/>
    </row>
    <row r="26" spans="1:7" s="1" customFormat="1" ht="14.25" x14ac:dyDescent="0.2">
      <c r="A26" s="18"/>
      <c r="B26" s="18"/>
      <c r="C26" s="18"/>
      <c r="D26" s="19"/>
      <c r="E26" s="18"/>
      <c r="F26" s="18"/>
      <c r="G26" s="19"/>
    </row>
    <row r="27" spans="1:7" s="4" customFormat="1" ht="14.25" x14ac:dyDescent="0.2">
      <c r="A27" s="18"/>
      <c r="B27" s="18"/>
      <c r="C27" s="18"/>
      <c r="D27" s="19"/>
      <c r="E27" s="18"/>
      <c r="F27" s="18"/>
      <c r="G27" s="19"/>
    </row>
    <row r="28" spans="1:7" s="4" customFormat="1" ht="14.25" x14ac:dyDescent="0.2">
      <c r="A28" s="18"/>
      <c r="B28" s="18"/>
      <c r="C28" s="18"/>
      <c r="D28" s="19"/>
      <c r="E28" s="18"/>
      <c r="F28" s="18"/>
      <c r="G28" s="19"/>
    </row>
    <row r="29" spans="1:7" s="4" customFormat="1" ht="14.25" x14ac:dyDescent="0.2">
      <c r="A29" s="18"/>
      <c r="B29" s="18"/>
      <c r="C29" s="18"/>
      <c r="D29" s="19"/>
      <c r="E29" s="18"/>
      <c r="F29" s="18"/>
      <c r="G29" s="19"/>
    </row>
    <row r="31" spans="1:7" ht="14.25" x14ac:dyDescent="0.2">
      <c r="B31" s="102"/>
    </row>
  </sheetData>
  <sheetProtection sheet="1" objects="1" scenarios="1"/>
  <protectedRanges>
    <protectedRange sqref="B13:C15 A13" name="Bereich1_1_6_1"/>
    <protectedRange sqref="A9" name="Bereich1_1_1_1_3_2"/>
  </protectedRanges>
  <mergeCells count="1">
    <mergeCell ref="E17:E19"/>
  </mergeCells>
  <pageMargins left="0.62992125984251968" right="0.70866141732283472" top="0.74803149606299213" bottom="0.74803149606299213" header="0.31496062992125984" footer="0.31496062992125984"/>
  <pageSetup paperSize="9" orientation="landscape" r:id="rId1"/>
  <headerFooter scaleWithDoc="0" alignWithMargins="0">
    <oddHeader xml:space="preserve">&amp;C&amp;"Arial,Fett"Formular zur Berechnung der Erstattungsansprüche des Ausgleichstocks
&amp;10&amp;K000000nach dem Rundschreiben vom 27. März 2024 GZ 78.3-1354-03-V20/8&amp;11&amp;KFF0000 </oddHeader>
    <oddFooter xml:space="preserve">&amp;R&amp;"Arial,Standard"&amp;9&amp;K000000Referat 8.1 Bau- und Gemeindeaufsicht, Beratung der Kirchengemeinden, Stand Januar 2026       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46D2FE9-814C-4C21-A1BD-5A34E872D7FA}">
          <x14:formula1>
            <xm:f>Listen!$F$1:$F$2</xm:f>
          </x14:formula1>
          <xm:sqref>D17</xm:sqref>
        </x14:dataValidation>
        <x14:dataValidation type="list" allowBlank="1" showInputMessage="1" showErrorMessage="1" xr:uid="{D99A11B4-0373-41A8-96D3-93C5BBF83230}">
          <x14:formula1>
            <xm:f>Listen!$E$1:$E$2</xm:f>
          </x14:formula1>
          <xm:sqref>D15</xm:sqref>
        </x14:dataValidation>
        <x14:dataValidation type="list" allowBlank="1" showInputMessage="1" showErrorMessage="1" xr:uid="{BF3F772B-6552-4A4B-A72B-4B9410E871D8}">
          <x14:formula1>
            <xm:f>Listen!$B$1:$B$2</xm:f>
          </x14:formula1>
          <xm:sqref>D12</xm:sqref>
        </x14:dataValidation>
        <x14:dataValidation type="list" allowBlank="1" showInputMessage="1" showErrorMessage="1" xr:uid="{1AEF9064-E275-49B4-9C3B-368767C18EDF}">
          <x14:formula1>
            <xm:f>Listen!$A$1:$A$2</xm:f>
          </x14:formula1>
          <xm:sqref>D9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558CC-B778-455C-9BE9-0364FBAED56C}">
  <dimension ref="A1:I24"/>
  <sheetViews>
    <sheetView view="pageLayout" zoomScale="130" zoomScaleNormal="85" zoomScalePageLayoutView="130" workbookViewId="0">
      <selection activeCell="F16" sqref="F16"/>
    </sheetView>
  </sheetViews>
  <sheetFormatPr baseColWidth="10" defaultColWidth="11.5703125" defaultRowHeight="12" x14ac:dyDescent="0.2"/>
  <cols>
    <col min="1" max="1" width="13.7109375" style="2" customWidth="1"/>
    <col min="2" max="2" width="29.140625" style="2" customWidth="1"/>
    <col min="3" max="3" width="20.7109375" style="2" customWidth="1"/>
    <col min="4" max="4" width="16.28515625" style="9" customWidth="1"/>
    <col min="5" max="5" width="6.5703125" style="2" customWidth="1"/>
    <col min="6" max="6" width="18.28515625" style="2" customWidth="1"/>
    <col min="7" max="7" width="16.7109375" style="9" customWidth="1"/>
    <col min="8" max="8" width="18.140625" style="2" customWidth="1"/>
    <col min="9" max="9" width="19.85546875" style="2" customWidth="1"/>
    <col min="10" max="11" width="11.5703125" style="2"/>
    <col min="12" max="12" width="13" style="2" bestFit="1" customWidth="1"/>
    <col min="13" max="16384" width="11.5703125" style="2"/>
  </cols>
  <sheetData>
    <row r="1" spans="1:9" s="4" customFormat="1" ht="15" x14ac:dyDescent="0.2">
      <c r="A1" s="51" t="s">
        <v>14</v>
      </c>
      <c r="B1" s="52" t="str">
        <f>IF('Beispiel Grunddaten'!B4="","",'Beispiel Grunddaten'!B4)</f>
        <v>Gemeindehaus Kirchhausen</v>
      </c>
      <c r="C1" s="18"/>
      <c r="D1" s="19"/>
      <c r="E1" s="18"/>
      <c r="F1" s="18"/>
      <c r="G1" s="20"/>
    </row>
    <row r="2" spans="1:9" s="4" customFormat="1" ht="14.25" x14ac:dyDescent="0.2">
      <c r="B2" s="18"/>
      <c r="C2" s="18"/>
      <c r="D2" s="19"/>
      <c r="E2" s="18"/>
      <c r="F2" s="18"/>
      <c r="G2" s="20"/>
    </row>
    <row r="3" spans="1:9" s="4" customFormat="1" ht="14.25" x14ac:dyDescent="0.2">
      <c r="A3" s="6" t="s">
        <v>37</v>
      </c>
      <c r="B3" s="18"/>
      <c r="C3" s="18"/>
      <c r="D3" s="18"/>
      <c r="E3" s="18"/>
      <c r="F3" s="18"/>
      <c r="G3" s="10"/>
    </row>
    <row r="4" spans="1:9" s="4" customFormat="1" ht="14.25" x14ac:dyDescent="0.2">
      <c r="A4" s="6" t="s">
        <v>36</v>
      </c>
      <c r="B4" s="18"/>
      <c r="C4" s="18"/>
      <c r="D4" s="18"/>
      <c r="E4" s="18"/>
      <c r="F4" s="18"/>
      <c r="G4" s="10"/>
    </row>
    <row r="5" spans="1:9" s="14" customFormat="1" ht="15" thickBot="1" x14ac:dyDescent="0.25">
      <c r="B5" s="15"/>
      <c r="C5" s="15"/>
      <c r="D5" s="16"/>
      <c r="E5" s="10"/>
      <c r="F5" s="10"/>
      <c r="G5" s="10"/>
    </row>
    <row r="6" spans="1:9" s="8" customFormat="1" ht="39.75" customHeight="1" thickBot="1" x14ac:dyDescent="0.25">
      <c r="A6" s="53" t="s">
        <v>2</v>
      </c>
      <c r="B6" s="54" t="s">
        <v>5</v>
      </c>
      <c r="C6" s="54" t="s">
        <v>0</v>
      </c>
      <c r="D6" s="55" t="s">
        <v>9</v>
      </c>
      <c r="E6" s="56" t="s">
        <v>18</v>
      </c>
      <c r="F6" s="57" t="s">
        <v>21</v>
      </c>
      <c r="G6" s="33"/>
      <c r="H6" s="33"/>
      <c r="I6" s="11"/>
    </row>
    <row r="7" spans="1:9" s="8" customFormat="1" ht="29.25" customHeight="1" x14ac:dyDescent="0.2">
      <c r="A7" s="105" t="s">
        <v>7</v>
      </c>
      <c r="B7" s="108" t="s">
        <v>38</v>
      </c>
      <c r="C7" s="108" t="s">
        <v>3</v>
      </c>
      <c r="D7" s="109">
        <v>40000</v>
      </c>
      <c r="E7" s="110" t="s">
        <v>19</v>
      </c>
      <c r="F7" s="111">
        <f>IF(E7="DM",D7/1.95583,D7)</f>
        <v>20451.67524784874</v>
      </c>
      <c r="G7" s="34"/>
      <c r="H7" s="34"/>
      <c r="I7" s="11"/>
    </row>
    <row r="8" spans="1:9" s="12" customFormat="1" ht="57" customHeight="1" x14ac:dyDescent="0.25">
      <c r="A8" s="138" t="s">
        <v>6</v>
      </c>
      <c r="B8" s="97" t="s">
        <v>39</v>
      </c>
      <c r="C8" s="97" t="s">
        <v>3</v>
      </c>
      <c r="D8" s="112">
        <v>180000</v>
      </c>
      <c r="E8" s="113" t="s">
        <v>20</v>
      </c>
      <c r="F8" s="111">
        <f t="shared" ref="F8:F9" si="0">IF(E8="DM",D8/1.95583,D8)</f>
        <v>180000</v>
      </c>
      <c r="G8" s="34"/>
      <c r="H8" s="34"/>
    </row>
    <row r="9" spans="1:9" s="12" customFormat="1" ht="28.5" x14ac:dyDescent="0.25">
      <c r="A9" s="139"/>
      <c r="B9" s="97" t="s">
        <v>40</v>
      </c>
      <c r="C9" s="108" t="s">
        <v>4</v>
      </c>
      <c r="D9" s="112">
        <f>50570.5+1826.7</f>
        <v>52397.2</v>
      </c>
      <c r="E9" s="113" t="s">
        <v>20</v>
      </c>
      <c r="F9" s="111">
        <f t="shared" si="0"/>
        <v>52397.2</v>
      </c>
    </row>
    <row r="10" spans="1:9" s="12" customFormat="1" ht="15" thickBot="1" x14ac:dyDescent="0.3">
      <c r="A10" s="23"/>
      <c r="B10" s="24"/>
      <c r="C10" s="24"/>
      <c r="D10" s="25"/>
      <c r="E10" s="25"/>
      <c r="F10" s="26"/>
      <c r="G10" s="26"/>
    </row>
    <row r="11" spans="1:9" s="11" customFormat="1" ht="15.75" thickBot="1" x14ac:dyDescent="0.25">
      <c r="A11" s="22"/>
      <c r="B11" s="22"/>
      <c r="D11" s="58" t="s">
        <v>1</v>
      </c>
      <c r="E11" s="104" t="s">
        <v>56</v>
      </c>
      <c r="F11" s="59">
        <f>ROUNDDOWN(SUM(F7:F10),-3)</f>
        <v>252000</v>
      </c>
    </row>
    <row r="12" spans="1:9" s="11" customFormat="1" ht="14.25" x14ac:dyDescent="0.2">
      <c r="A12" s="15"/>
      <c r="B12" s="15"/>
      <c r="C12" s="15"/>
      <c r="D12" s="15"/>
      <c r="E12" s="10"/>
      <c r="F12" s="18"/>
      <c r="G12" s="10"/>
    </row>
    <row r="13" spans="1:9" ht="15.75" customHeight="1" x14ac:dyDescent="0.2">
      <c r="A13" s="135" t="s">
        <v>57</v>
      </c>
      <c r="G13" s="19"/>
    </row>
    <row r="14" spans="1:9" ht="15.75" customHeight="1" thickBot="1" x14ac:dyDescent="0.25">
      <c r="A14" s="21"/>
      <c r="G14" s="19"/>
    </row>
    <row r="15" spans="1:9" ht="15.75" thickBot="1" x14ac:dyDescent="0.25">
      <c r="A15" s="21"/>
      <c r="B15" s="18"/>
      <c r="C15" s="140" t="s">
        <v>58</v>
      </c>
      <c r="D15" s="140"/>
      <c r="E15" s="104"/>
      <c r="F15" s="59">
        <f>'Beispiel Baumaßnahmen'!I12</f>
        <v>24486.126499999998</v>
      </c>
      <c r="G15" s="18"/>
    </row>
    <row r="16" spans="1:9" ht="15.75" thickBot="1" x14ac:dyDescent="0.25">
      <c r="A16" s="18"/>
      <c r="B16" s="18"/>
      <c r="C16" s="18"/>
      <c r="D16" s="58" t="s">
        <v>1</v>
      </c>
      <c r="E16" s="104" t="s">
        <v>56</v>
      </c>
      <c r="F16" s="59">
        <f>ROUNDDOWN((SUM(F7:F9)+F15),-3)</f>
        <v>277000</v>
      </c>
      <c r="G16" s="18"/>
    </row>
    <row r="17" spans="1:7" ht="14.25" x14ac:dyDescent="0.2">
      <c r="A17" s="18"/>
      <c r="B17" s="18"/>
      <c r="C17" s="18"/>
      <c r="D17" s="19"/>
      <c r="E17" s="18"/>
      <c r="F17" s="18"/>
      <c r="G17" s="19"/>
    </row>
    <row r="18" spans="1:7" ht="14.25" x14ac:dyDescent="0.2">
      <c r="A18" s="18"/>
      <c r="B18" s="18"/>
      <c r="C18" s="137" t="s">
        <v>23</v>
      </c>
      <c r="D18" s="137"/>
      <c r="E18" s="61"/>
      <c r="F18" s="128">
        <v>700000</v>
      </c>
      <c r="G18" s="19"/>
    </row>
    <row r="19" spans="1:7" ht="14.25" x14ac:dyDescent="0.2">
      <c r="A19" s="18"/>
      <c r="B19" s="18"/>
      <c r="C19" s="137" t="s">
        <v>22</v>
      </c>
      <c r="D19" s="137"/>
      <c r="E19" s="61"/>
      <c r="F19" s="60">
        <f>F18*40%</f>
        <v>280000</v>
      </c>
      <c r="G19" s="19"/>
    </row>
    <row r="20" spans="1:7" ht="14.25" x14ac:dyDescent="0.2">
      <c r="A20" s="18"/>
      <c r="B20" s="18"/>
      <c r="C20" s="18"/>
      <c r="D20" s="19"/>
      <c r="E20" s="18"/>
      <c r="F20" s="18"/>
      <c r="G20" s="19"/>
    </row>
    <row r="21" spans="1:7" s="1" customFormat="1" ht="14.25" x14ac:dyDescent="0.2">
      <c r="A21" s="18"/>
      <c r="B21" s="18"/>
      <c r="C21" s="18"/>
      <c r="D21" s="19"/>
      <c r="E21" s="18"/>
      <c r="F21" s="18"/>
      <c r="G21" s="19"/>
    </row>
    <row r="22" spans="1:7" s="4" customFormat="1" ht="14.25" x14ac:dyDescent="0.2">
      <c r="A22" s="18"/>
      <c r="B22" s="18"/>
      <c r="C22" s="18"/>
      <c r="D22" s="19"/>
      <c r="E22" s="18"/>
      <c r="F22" s="18"/>
      <c r="G22" s="19"/>
    </row>
    <row r="23" spans="1:7" s="4" customFormat="1" ht="14.25" x14ac:dyDescent="0.2">
      <c r="A23" s="18"/>
      <c r="B23" s="18"/>
      <c r="C23" s="18"/>
      <c r="D23" s="19"/>
      <c r="E23" s="18"/>
      <c r="F23" s="18"/>
      <c r="G23" s="19"/>
    </row>
    <row r="24" spans="1:7" s="4" customFormat="1" ht="14.25" x14ac:dyDescent="0.2">
      <c r="A24" s="18"/>
      <c r="B24" s="18"/>
      <c r="C24" s="18"/>
      <c r="D24" s="19"/>
      <c r="E24" s="18"/>
      <c r="F24" s="18"/>
      <c r="G24" s="19"/>
    </row>
  </sheetData>
  <sheetProtection sheet="1" objects="1" scenarios="1"/>
  <protectedRanges>
    <protectedRange sqref="A10:C10 A7:A9" name="Bereich1_1_6_1"/>
    <protectedRange sqref="B7:C9" name="Bereich1_1_6_1_1"/>
  </protectedRanges>
  <mergeCells count="4">
    <mergeCell ref="A8:A9"/>
    <mergeCell ref="C15:D15"/>
    <mergeCell ref="C18:D18"/>
    <mergeCell ref="C19:D19"/>
  </mergeCells>
  <pageMargins left="0.62992125984251968" right="0.70866141732283472" top="0.74803149606299213" bottom="0.74803149606299213" header="0.31496062992125984" footer="0.31496062992125984"/>
  <pageSetup paperSize="9" orientation="landscape" r:id="rId1"/>
  <headerFooter scaleWithDoc="0" alignWithMargins="0">
    <oddHeader>&amp;C&amp;"Arial,Fett"Formular zur Berechnung der Erstattungsansprüche des Ausgleichstocks</oddHeader>
    <oddFooter xml:space="preserve">&amp;R&amp;"Arial,Standard"&amp;9&amp;K000000Referat 8.1 Bau- und Gemeindeaufsicht, Beratung der Kirchengemeinden, Stand Januar 2026       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7A043E7-5D83-4F04-A503-92232909D892}">
          <x14:formula1>
            <xm:f>Listen!$H$1:$H$2</xm:f>
          </x14:formula1>
          <xm:sqref>E7:E9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86B0B-6A51-4E1D-978F-BBC20D676DF8}">
  <dimension ref="A1:J28"/>
  <sheetViews>
    <sheetView tabSelected="1" view="pageLayout" topLeftCell="A4" zoomScale="130" zoomScaleNormal="85" zoomScalePageLayoutView="130" workbookViewId="0">
      <selection activeCell="E10" sqref="E10"/>
    </sheetView>
  </sheetViews>
  <sheetFormatPr baseColWidth="10" defaultColWidth="11.5703125" defaultRowHeight="12" x14ac:dyDescent="0.2"/>
  <cols>
    <col min="1" max="1" width="14.5703125" style="2" customWidth="1"/>
    <col min="2" max="2" width="10.5703125" style="2" customWidth="1"/>
    <col min="3" max="3" width="19" style="2" customWidth="1"/>
    <col min="4" max="4" width="15.28515625" style="9" customWidth="1"/>
    <col min="5" max="5" width="14.140625" style="2" customWidth="1"/>
    <col min="6" max="6" width="12.5703125" style="9" customWidth="1"/>
    <col min="7" max="7" width="15.7109375" style="2" customWidth="1"/>
    <col min="8" max="8" width="16.140625" style="2" customWidth="1"/>
    <col min="9" max="9" width="14.5703125" style="2" customWidth="1"/>
    <col min="10" max="10" width="14.85546875" style="2" customWidth="1"/>
    <col min="11" max="11" width="13" style="2" bestFit="1" customWidth="1"/>
    <col min="12" max="16384" width="11.5703125" style="2"/>
  </cols>
  <sheetData>
    <row r="1" spans="1:10" s="28" customFormat="1" ht="15" x14ac:dyDescent="0.2">
      <c r="A1" s="51" t="s">
        <v>14</v>
      </c>
      <c r="B1" s="52" t="str">
        <f>IF('Beispiel Grunddaten'!B4="","",'Beispiel Grunddaten'!B4)</f>
        <v>Gemeindehaus Kirchhausen</v>
      </c>
      <c r="C1" s="62"/>
      <c r="D1" s="29"/>
      <c r="I1" s="35"/>
    </row>
    <row r="2" spans="1:10" s="28" customFormat="1" ht="14.25" x14ac:dyDescent="0.2">
      <c r="D2" s="29"/>
      <c r="J2" s="30"/>
    </row>
    <row r="3" spans="1:10" s="28" customFormat="1" ht="14.25" x14ac:dyDescent="0.2">
      <c r="A3" s="6" t="s">
        <v>59</v>
      </c>
      <c r="D3" s="29"/>
    </row>
    <row r="4" spans="1:10" s="28" customFormat="1" ht="14.25" x14ac:dyDescent="0.2">
      <c r="A4" s="6" t="s">
        <v>60</v>
      </c>
      <c r="D4" s="29"/>
    </row>
    <row r="5" spans="1:10" s="6" customFormat="1" ht="14.25" x14ac:dyDescent="0.2">
      <c r="A5" s="5"/>
      <c r="D5" s="7"/>
      <c r="E5" s="7"/>
      <c r="F5" s="10"/>
      <c r="G5" s="7"/>
      <c r="H5" s="7"/>
    </row>
    <row r="6" spans="1:10" s="28" customFormat="1" ht="15" x14ac:dyDescent="0.25">
      <c r="A6" s="64" t="s">
        <v>51</v>
      </c>
      <c r="F6" s="10"/>
      <c r="H6" s="93">
        <v>2026</v>
      </c>
    </row>
    <row r="7" spans="1:10" s="28" customFormat="1" ht="14.25" x14ac:dyDescent="0.2">
      <c r="F7" s="10"/>
    </row>
    <row r="8" spans="1:10" s="28" customFormat="1" ht="15" thickBot="1" x14ac:dyDescent="0.25">
      <c r="F8" s="10"/>
    </row>
    <row r="9" spans="1:10" s="8" customFormat="1" ht="72" thickBot="1" x14ac:dyDescent="0.3">
      <c r="A9" s="67" t="s">
        <v>0</v>
      </c>
      <c r="B9" s="54" t="s">
        <v>8</v>
      </c>
      <c r="C9" s="54" t="s">
        <v>5</v>
      </c>
      <c r="D9" s="68" t="s">
        <v>2</v>
      </c>
      <c r="E9" s="69" t="s">
        <v>9</v>
      </c>
      <c r="F9" s="69" t="s">
        <v>10</v>
      </c>
      <c r="G9" s="70" t="s">
        <v>43</v>
      </c>
      <c r="H9" s="71" t="s">
        <v>52</v>
      </c>
      <c r="I9" s="72" t="s">
        <v>11</v>
      </c>
    </row>
    <row r="10" spans="1:10" ht="42.75" x14ac:dyDescent="0.2">
      <c r="A10" s="97" t="s">
        <v>3</v>
      </c>
      <c r="B10" s="63">
        <v>2025</v>
      </c>
      <c r="C10" s="97" t="s">
        <v>61</v>
      </c>
      <c r="D10" s="99" t="s">
        <v>44</v>
      </c>
      <c r="E10" s="49">
        <v>21000</v>
      </c>
      <c r="F10" s="77">
        <f t="shared" ref="F10:F11" si="0">IF(G10="","",E10*5%)</f>
        <v>1050</v>
      </c>
      <c r="G10" s="78">
        <f t="shared" ref="G10:G11" si="1">IF(20-(H$6-B10)&lt;0,"",20-(H$6-B10))</f>
        <v>19</v>
      </c>
      <c r="H10" s="79">
        <f t="shared" ref="H10:H11" si="2">IF(G10="","",G10*5%)</f>
        <v>0.95000000000000007</v>
      </c>
      <c r="I10" s="80">
        <f t="shared" ref="I10:I11" si="3">IF(G10="","",G10*F10)</f>
        <v>19950</v>
      </c>
    </row>
    <row r="11" spans="1:10" ht="43.5" thickBot="1" x14ac:dyDescent="0.25">
      <c r="A11" s="97" t="s">
        <v>12</v>
      </c>
      <c r="B11" s="63">
        <v>2025</v>
      </c>
      <c r="C11" s="97" t="s">
        <v>62</v>
      </c>
      <c r="D11" s="99" t="s">
        <v>44</v>
      </c>
      <c r="E11" s="49">
        <v>4774.87</v>
      </c>
      <c r="F11" s="77">
        <f t="shared" si="0"/>
        <v>238.74350000000001</v>
      </c>
      <c r="G11" s="78">
        <f t="shared" si="1"/>
        <v>19</v>
      </c>
      <c r="H11" s="79">
        <f t="shared" si="2"/>
        <v>0.95000000000000007</v>
      </c>
      <c r="I11" s="80">
        <f t="shared" si="3"/>
        <v>4536.1265000000003</v>
      </c>
    </row>
    <row r="12" spans="1:10" ht="15.75" thickBot="1" x14ac:dyDescent="0.25">
      <c r="A12" s="64"/>
      <c r="B12" s="64"/>
      <c r="C12" s="65"/>
      <c r="D12" s="81" t="s">
        <v>1</v>
      </c>
      <c r="E12" s="82">
        <f>SUM(E10:E11)</f>
        <v>25774.87</v>
      </c>
      <c r="F12" s="82">
        <f>SUM(F10:F11)</f>
        <v>1288.7435</v>
      </c>
      <c r="G12" s="83"/>
      <c r="H12" s="84"/>
      <c r="I12" s="85">
        <f>SUM(I10:I11)</f>
        <v>24486.126499999998</v>
      </c>
    </row>
    <row r="13" spans="1:10" ht="15" x14ac:dyDescent="0.2">
      <c r="A13" s="64"/>
      <c r="B13" s="64"/>
      <c r="C13" s="65"/>
      <c r="D13" s="64"/>
      <c r="E13" s="66"/>
      <c r="F13" s="64"/>
      <c r="G13" s="64"/>
      <c r="H13" s="86" t="s">
        <v>16</v>
      </c>
      <c r="I13" s="87">
        <f>ROUNDDOWN(I12,-3)</f>
        <v>24000</v>
      </c>
    </row>
    <row r="14" spans="1:10" ht="15" x14ac:dyDescent="0.2">
      <c r="A14" s="64"/>
      <c r="B14" s="64"/>
      <c r="C14" s="65"/>
      <c r="D14" s="64"/>
      <c r="E14" s="66"/>
      <c r="F14" s="64"/>
      <c r="G14" s="64"/>
      <c r="H14" s="64"/>
      <c r="I14" s="50"/>
      <c r="J14" s="32"/>
    </row>
    <row r="15" spans="1:10" ht="18" customHeight="1" x14ac:dyDescent="0.2">
      <c r="A15" s="88" t="s">
        <v>13</v>
      </c>
      <c r="B15" s="88"/>
      <c r="C15" s="88"/>
      <c r="D15" s="88"/>
      <c r="E15" s="89">
        <f>F12</f>
        <v>1288.7435</v>
      </c>
      <c r="F15" s="66"/>
      <c r="G15" s="64"/>
      <c r="H15" s="64"/>
      <c r="I15" s="64"/>
      <c r="J15" s="1"/>
    </row>
    <row r="16" spans="1:10" ht="14.25" x14ac:dyDescent="0.2">
      <c r="A16" s="88" t="s">
        <v>41</v>
      </c>
      <c r="B16" s="88"/>
      <c r="C16" s="88"/>
      <c r="D16" s="88"/>
      <c r="E16" s="90">
        <f>I12-F12</f>
        <v>23197.382999999998</v>
      </c>
      <c r="F16" s="91" t="s">
        <v>17</v>
      </c>
      <c r="G16" s="92">
        <f>ROUNDDOWN(E16,-3)</f>
        <v>23000</v>
      </c>
      <c r="H16" s="64"/>
      <c r="I16" s="64"/>
      <c r="J16" s="1"/>
    </row>
    <row r="17" spans="1:10" ht="12.75" x14ac:dyDescent="0.2">
      <c r="A17" s="1"/>
      <c r="B17" s="1"/>
      <c r="C17" s="1"/>
      <c r="D17" s="1"/>
      <c r="E17" s="1"/>
      <c r="F17" s="1"/>
      <c r="G17" s="1"/>
      <c r="H17" s="1"/>
      <c r="I17" s="1"/>
      <c r="J17" s="1"/>
    </row>
    <row r="18" spans="1:10" ht="12.75" x14ac:dyDescent="0.2">
      <c r="A18" s="145" t="s">
        <v>63</v>
      </c>
      <c r="B18" s="1"/>
      <c r="C18" s="1"/>
      <c r="D18" s="31"/>
      <c r="E18" s="1"/>
      <c r="F18" s="31"/>
      <c r="G18" s="1"/>
      <c r="H18" s="1"/>
      <c r="I18" s="1"/>
      <c r="J18" s="1"/>
    </row>
    <row r="19" spans="1:10" s="1" customFormat="1" ht="14.25" x14ac:dyDescent="0.2">
      <c r="A19" s="145" t="s">
        <v>64</v>
      </c>
      <c r="D19" s="31"/>
      <c r="E19" s="142" t="s">
        <v>23</v>
      </c>
      <c r="F19" s="143"/>
      <c r="G19" s="144"/>
      <c r="H19" s="128"/>
    </row>
    <row r="20" spans="1:10" s="1" customFormat="1" ht="14.25" x14ac:dyDescent="0.2">
      <c r="A20" s="28"/>
      <c r="B20" s="28"/>
      <c r="C20" s="28"/>
      <c r="D20" s="29"/>
      <c r="E20" s="142" t="s">
        <v>65</v>
      </c>
      <c r="F20" s="143"/>
      <c r="G20" s="144"/>
      <c r="H20" s="60" t="str">
        <f>IF(H19&gt;1000000,(H19-1000000)*30%,"")</f>
        <v/>
      </c>
      <c r="I20" s="28"/>
      <c r="J20" s="28"/>
    </row>
    <row r="21" spans="1:10" s="1" customFormat="1" ht="14.25" x14ac:dyDescent="0.2">
      <c r="A21" s="28"/>
      <c r="B21" s="28"/>
      <c r="C21" s="28"/>
      <c r="D21" s="29"/>
      <c r="E21" s="28"/>
      <c r="F21" s="29"/>
      <c r="G21" s="28"/>
      <c r="H21" s="28"/>
      <c r="I21" s="28"/>
      <c r="J21" s="28"/>
    </row>
    <row r="22" spans="1:10" s="1" customFormat="1" ht="14.25" x14ac:dyDescent="0.2">
      <c r="A22" s="28"/>
      <c r="B22" s="28"/>
      <c r="C22" s="28"/>
      <c r="D22" s="29"/>
      <c r="E22" s="28"/>
      <c r="F22" s="29"/>
      <c r="G22" s="28"/>
      <c r="H22" s="28"/>
      <c r="I22" s="28"/>
      <c r="J22" s="28"/>
    </row>
    <row r="23" spans="1:10" s="28" customFormat="1" ht="14.25" x14ac:dyDescent="0.2">
      <c r="D23" s="29"/>
      <c r="F23" s="29"/>
    </row>
    <row r="24" spans="1:10" s="28" customFormat="1" ht="14.25" x14ac:dyDescent="0.2">
      <c r="D24" s="29"/>
      <c r="F24" s="29"/>
    </row>
    <row r="25" spans="1:10" s="28" customFormat="1" ht="14.25" x14ac:dyDescent="0.2">
      <c r="D25" s="29"/>
      <c r="F25" s="29"/>
    </row>
    <row r="26" spans="1:10" s="28" customFormat="1" ht="14.25" x14ac:dyDescent="0.2">
      <c r="A26" s="2"/>
      <c r="B26" s="2"/>
      <c r="C26" s="2"/>
      <c r="D26" s="9"/>
      <c r="E26" s="2"/>
      <c r="F26" s="9"/>
      <c r="G26" s="2"/>
      <c r="H26" s="2"/>
      <c r="I26" s="2"/>
      <c r="J26" s="2"/>
    </row>
    <row r="27" spans="1:10" s="28" customFormat="1" ht="14.25" x14ac:dyDescent="0.2">
      <c r="A27" s="2"/>
      <c r="B27" s="2"/>
      <c r="C27" s="2"/>
      <c r="D27" s="9"/>
      <c r="E27" s="2"/>
      <c r="F27" s="9"/>
      <c r="G27" s="2"/>
      <c r="H27" s="2"/>
      <c r="I27" s="2"/>
      <c r="J27" s="2"/>
    </row>
    <row r="28" spans="1:10" s="28" customFormat="1" ht="14.25" x14ac:dyDescent="0.2">
      <c r="A28" s="2"/>
      <c r="B28" s="2"/>
      <c r="C28" s="2"/>
      <c r="D28" s="9"/>
      <c r="E28" s="2"/>
      <c r="F28" s="9"/>
      <c r="G28" s="2"/>
      <c r="H28" s="2"/>
      <c r="I28" s="2"/>
      <c r="J28" s="2"/>
    </row>
  </sheetData>
  <sheetProtection sheet="1" objects="1" scenarios="1"/>
  <protectedRanges>
    <protectedRange sqref="A15 A7:A8" name="Bereich1_1_1_2"/>
    <protectedRange sqref="A6" name="Bereich1_1_1_1_3"/>
    <protectedRange sqref="G9" name="Bereich1_1"/>
    <protectedRange sqref="A10:A11" name="Bereich1_1_6_1_2_1"/>
    <protectedRange sqref="C10:C11" name="Bereich1_1_6_1_3_1"/>
  </protectedRanges>
  <mergeCells count="2">
    <mergeCell ref="E19:G19"/>
    <mergeCell ref="E20:G20"/>
  </mergeCells>
  <pageMargins left="0.62992125984251968" right="0.14166666666666666" top="0.74803149606299213" bottom="0.74803149606299213" header="0.31496062992125984" footer="0.31496062992125984"/>
  <pageSetup paperSize="9" orientation="landscape" r:id="rId1"/>
  <headerFooter scaleWithDoc="0" alignWithMargins="0">
    <oddHeader>&amp;C&amp;"Arial,Fett"Formular zur Berechnung der Erstattungsansprüche des Ausgleichstocks</oddHeader>
    <oddFooter xml:space="preserve">&amp;R&amp;"Arial,Standard"&amp;9&amp;K000000Referat 8.1 Bau- und Gemeindeaufsicht, Beratung der Kirchengemeinden, Stand Jnauar 2026      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Grunddaten</vt:lpstr>
      <vt:lpstr>Listen</vt:lpstr>
      <vt:lpstr>Erwerb+Neubau</vt:lpstr>
      <vt:lpstr>Baumaßnahmen</vt:lpstr>
      <vt:lpstr>Beispiel Grunddaten</vt:lpstr>
      <vt:lpstr>Beispiel Erwerb+Neubau</vt:lpstr>
      <vt:lpstr>Beispiel Baumaßnahmen</vt:lpstr>
    </vt:vector>
  </TitlesOfParts>
  <Company>Evang. Oberkirchenrat Stuttgart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Esenwein, Sonja Maria</dc:creator>
  <cp:lastModifiedBy>Wall, Susann</cp:lastModifiedBy>
  <cp:lastPrinted>2018-04-24T11:49:18Z</cp:lastPrinted>
  <dcterms:created xsi:type="dcterms:W3CDTF">2018-04-09T09:54:56Z</dcterms:created>
  <dcterms:modified xsi:type="dcterms:W3CDTF">2025-12-18T05:55:02Z</dcterms:modified>
</cp:coreProperties>
</file>